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hashi0029\Desktop\補助金等交付規則（様式）\"/>
    </mc:Choice>
  </mc:AlternateContent>
  <bookViews>
    <workbookView xWindow="0" yWindow="0" windowWidth="20490" windowHeight="7530" firstSheet="11" activeTab="12"/>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s>
  <definedNames>
    <definedName name="_xlnm._FilterDatabase" localSheetId="13" hidden="1">金銭出納簿!$B$1:$M$30</definedName>
    <definedName name="_xlnm._FilterDatabase" localSheetId="14" hidden="1">報告書!#REF!</definedName>
    <definedName name="a">【選択肢】!$H$3:$H$6</definedName>
    <definedName name="A.■か□" localSheetId="8">#REF!</definedName>
    <definedName name="A.■か□" localSheetId="16">【選択肢】!$A$3:$A$4</definedName>
    <definedName name="A.■か□" localSheetId="18">【選択肢】!$A$3:$A$4</definedName>
    <definedName name="A.■か□" localSheetId="1">【選択肢】!$A$3:$A$4</definedName>
    <definedName name="A.■か□" localSheetId="0">【選択肢】!$A$3:$A$4</definedName>
    <definedName name="A.■か□" localSheetId="9">【選択肢】!$A$3:$A$4</definedName>
    <definedName name="A.■か□">【選択肢】!$A$3:$A$4</definedName>
    <definedName name="B.○か空白" localSheetId="8">#REF!</definedName>
    <definedName name="B.○か空白" localSheetId="16">【選択肢】!$B$3:$B$4</definedName>
    <definedName name="B.○か空白" localSheetId="18">【選択肢】!$B$3:$B$4</definedName>
    <definedName name="B.○か空白" localSheetId="1">【選択肢】!$B$3:$B$4</definedName>
    <definedName name="B.○か空白" localSheetId="0">【選択肢】!$B$3:$B$4</definedName>
    <definedName name="B.○か空白" localSheetId="9">【選択肢】!$B$3:$B$4</definedName>
    <definedName name="B.○か空白" localSheetId="3">【選択肢】!$B$3:$B$4</definedName>
    <definedName name="B.○か空白">【選択肢】!$B$3:$B$4</definedName>
    <definedName name="Ｃ1.計画欄" localSheetId="8">#REF!</definedName>
    <definedName name="Ｃ1.計画欄" localSheetId="16">【選択肢】!$C$3:$C$4</definedName>
    <definedName name="Ｃ1.計画欄" localSheetId="18">【選択肢】!$C$3:$C$4</definedName>
    <definedName name="Ｃ1.計画欄" localSheetId="1">【選択肢】!$C$3:$C$4</definedName>
    <definedName name="Ｃ1.計画欄" localSheetId="0">【選択肢】!$C$3:$C$4</definedName>
    <definedName name="Ｃ1.計画欄" localSheetId="9">【選択肢】!$C$3:$C$4</definedName>
    <definedName name="Ｃ1.計画欄">【選択肢】!$C$3:$C$4</definedName>
    <definedName name="Ｃ2.実施欄" localSheetId="8">#REF!</definedName>
    <definedName name="Ｃ2.実施欄" localSheetId="16">【選択肢】!$C$3:$C$5</definedName>
    <definedName name="Ｃ2.実施欄" localSheetId="18">【選択肢】!$C$3:$C$5</definedName>
    <definedName name="Ｃ2.実施欄" localSheetId="1">【選択肢】!$C$3:$C$5</definedName>
    <definedName name="Ｃ2.実施欄" localSheetId="0">【選択肢】!$C$3:$C$5</definedName>
    <definedName name="Ｃ2.実施欄" localSheetId="9">【選択肢】!$C$3:$C$5</definedName>
    <definedName name="Ｃ2.実施欄">【選択肢】!$C$3:$C$5</definedName>
    <definedName name="D.農村環境保全活動のテーマ" localSheetId="8">#REF!</definedName>
    <definedName name="D.農村環境保全活動のテーマ" localSheetId="16">【選択肢】!$D$3:$D$7</definedName>
    <definedName name="D.農村環境保全活動のテーマ" localSheetId="18">【選択肢】!$D$3:$D$7</definedName>
    <definedName name="D.農村環境保全活動のテーマ" localSheetId="1">【選択肢】!$D$3:$D$7</definedName>
    <definedName name="D.農村環境保全活動のテーマ" localSheetId="0">【選択肢】!$D$3:$D$7</definedName>
    <definedName name="D.農村環境保全活動のテーマ" localSheetId="9">【選択肢】!$D$3:$D$7</definedName>
    <definedName name="D.農村環境保全活動のテーマ">【選択肢】!$D$3:$D$7</definedName>
    <definedName name="E.高度な保全活動" localSheetId="8">#REF!</definedName>
    <definedName name="E.高度な保全活動" localSheetId="16">【選択肢】!$E$3:$E$11</definedName>
    <definedName name="E.高度な保全活動" localSheetId="18">【選択肢】!$E$3:$E$11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【選択肢】!$E$3:$E$11</definedName>
    <definedName name="F.施設" localSheetId="8">#REF!</definedName>
    <definedName name="F.施設" localSheetId="16">【選択肢】!$F$3:$F$5</definedName>
    <definedName name="F.施設" localSheetId="18">【選択肢】!$F$3:$F$5</definedName>
    <definedName name="F.施設" localSheetId="1">【選択肢】!$F$3:$F$5</definedName>
    <definedName name="F.施設" localSheetId="0">【選択肢】!$F$3:$F$5</definedName>
    <definedName name="F.施設" localSheetId="9">【選択肢】!$F$3:$F$5</definedName>
    <definedName name="F.施設">【選択肢】!$F$3:$F$5</definedName>
    <definedName name="G.単位" localSheetId="8">#REF!</definedName>
    <definedName name="G.単位" localSheetId="16">【選択肢】!$G$3:$G$4</definedName>
    <definedName name="G.単位" localSheetId="18">【選択肢】!$G$3:$G$4</definedName>
    <definedName name="G.単位" localSheetId="1">【選択肢】!$G$3:$G$4</definedName>
    <definedName name="G.単位" localSheetId="0">【選択肢】!$G$3:$G$4</definedName>
    <definedName name="G.単位" localSheetId="9">【選択肢】!$G$3:$G$4</definedName>
    <definedName name="G.単位">【選択肢】!$G$3:$G$4</definedName>
    <definedName name="H1.構成員一覧の分類_農業者" localSheetId="8">#REF!</definedName>
    <definedName name="H1.構成員一覧の分類_農業者" localSheetId="16">【選択肢】!$H$3:$H$6</definedName>
    <definedName name="H1.構成員一覧の分類_農業者" localSheetId="18">【選択肢】!$H$3:$H$6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【選択肢】!$H$3:$H$6</definedName>
    <definedName name="H2.構成員一覧の分類_農業者以外個人" localSheetId="8">#REF!</definedName>
    <definedName name="H2.構成員一覧の分類_農業者以外個人" localSheetId="16">【選択肢】!$H$7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6">【選択肢】!$H$8:$H$15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6">【選択肢】!$I$3:$I$4</definedName>
    <definedName name="Ｉ.金銭出納簿の区分" localSheetId="18">【選択肢】!$I$3:$I$4</definedName>
    <definedName name="Ｉ.金銭出納簿の区分" localSheetId="1">【選択肢】!$I$3:$I$4</definedName>
    <definedName name="Ｉ.金銭出納簿の区分" localSheetId="0">【選択肢】!$I$3:$I$4</definedName>
    <definedName name="Ｉ.金銭出納簿の区分" localSheetId="13">【選択肢】!$I$3:$I$4</definedName>
    <definedName name="Ｉ.金銭出納簿の区分" localSheetId="9">【選択肢】!$I$3:$I$4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6">【選択肢】!$J$3:$J$10</definedName>
    <definedName name="Ｊ.金銭出納簿の収支の分類" localSheetId="18">【選択肢】!$J$3:$J$10</definedName>
    <definedName name="Ｊ.金銭出納簿の収支の分類" localSheetId="1">【選択肢】!$J$3:$J$10</definedName>
    <definedName name="Ｊ.金銭出納簿の収支の分類" localSheetId="0">【選択肢】!$J$3:$J$10</definedName>
    <definedName name="Ｊ.金銭出納簿の収支の分類" localSheetId="13">【選択肢】!$J$3:$J$10</definedName>
    <definedName name="Ｊ.金銭出納簿の収支の分類" localSheetId="9">【選択肢】!$J$3:$J$10</definedName>
    <definedName name="Ｊ.金銭出納簿の収支の分類">【選択肢】!$J$3:$J$10</definedName>
    <definedName name="K.農村環境保全活動" localSheetId="8">#REF!</definedName>
    <definedName name="K.農村環境保全活動" localSheetId="16">【選択肢】!$Q$44:$Q$56</definedName>
    <definedName name="K.農村環境保全活動" localSheetId="18">【選択肢】!$Q$44:$Q$56</definedName>
    <definedName name="K.農村環境保全活動" localSheetId="1">【選択肢】!$Q$44:$Q$56</definedName>
    <definedName name="K.農村環境保全活動" localSheetId="0">【選択肢】!$Q$44:$Q$56</definedName>
    <definedName name="K.農村環境保全活動" localSheetId="9">【選択肢】!$Q$44:$Q$56</definedName>
    <definedName name="K.農村環境保全活動">【選択肢】!$Q$44:$Q$56</definedName>
    <definedName name="L.増進活動" localSheetId="8">#REF!</definedName>
    <definedName name="L.増進活動" localSheetId="16">【選択肢】!$R$57:$R$64</definedName>
    <definedName name="L.増進活動" localSheetId="18">【選択肢】!$R$57:$R$64</definedName>
    <definedName name="L.増進活動" localSheetId="1">【選択肢】!$R$57:$R$64</definedName>
    <definedName name="L.増進活動" localSheetId="0">【選択肢】!$R$57:$R$64</definedName>
    <definedName name="L.増進活動" localSheetId="9">【選択肢】!$R$57:$R$64</definedName>
    <definedName name="L.増進活動">【選択肢】!$R$57:$R$64</definedName>
    <definedName name="M.長寿命化" localSheetId="8">【選択肢】!$S$66:$S$75</definedName>
    <definedName name="M.長寿命化" localSheetId="16">【選択肢】!$S$66:$S$71</definedName>
    <definedName name="M.長寿命化" localSheetId="18">【選択肢】!$S$66:$S$71</definedName>
    <definedName name="M.長寿命化" localSheetId="1">【選択肢】!$S$66:$S$71</definedName>
    <definedName name="M.長寿命化" localSheetId="0">【選択肢】!$S$66:$S$71</definedName>
    <definedName name="M.長寿命化" localSheetId="9">【選択肢】!$S$66:$S$71</definedName>
    <definedName name="M.長寿命化">【選択肢】!$S$66:$S$71</definedName>
    <definedName name="_xlnm.Print_Area" localSheetId="8">'（別添）位置図'!$A$1:$J$32</definedName>
    <definedName name="_xlnm.Print_Area" localSheetId="17">'【活動項目番号表】 '!$A$1:$F$196</definedName>
    <definedName name="_xlnm.Print_Area" localSheetId="18">【選択肢】!$K$1:$T$80</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構成員一覧!$A$1:$W$94</definedName>
    <definedName name="_xlnm.Print_Area" localSheetId="10">長寿命化整備計画!$A$1:$M$41</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7" i="19" l="1"/>
  <c r="M146" i="19"/>
  <c r="M145" i="19"/>
  <c r="M144" i="19"/>
  <c r="M143" i="19"/>
  <c r="M142" i="19"/>
  <c r="M141" i="19"/>
  <c r="M140" i="19"/>
  <c r="M139" i="19"/>
  <c r="M138" i="19"/>
  <c r="B147" i="19"/>
  <c r="B146" i="19"/>
  <c r="B145" i="19"/>
  <c r="B144" i="19"/>
  <c r="B143" i="19"/>
  <c r="B142" i="19"/>
  <c r="B141" i="19"/>
  <c r="B140" i="19"/>
  <c r="B139" i="19"/>
  <c r="B138" i="19"/>
  <c r="P27" i="16" l="1"/>
  <c r="O27" i="16"/>
  <c r="N27" i="16"/>
  <c r="P26" i="16"/>
  <c r="O26" i="16"/>
  <c r="N26" i="16"/>
  <c r="P25" i="16"/>
  <c r="O25" i="16"/>
  <c r="N25" i="16"/>
  <c r="P24" i="16"/>
  <c r="O24" i="16"/>
  <c r="N24" i="16"/>
  <c r="P23" i="16"/>
  <c r="O23" i="16"/>
  <c r="N23" i="16"/>
  <c r="P22" i="16"/>
  <c r="O22" i="16"/>
  <c r="N22" i="16"/>
  <c r="P21" i="16"/>
  <c r="O21" i="16"/>
  <c r="N21"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D147" i="19" l="1"/>
  <c r="D146" i="19"/>
  <c r="D145" i="19"/>
  <c r="D144" i="19"/>
  <c r="D143" i="19"/>
  <c r="D142" i="19"/>
  <c r="D141" i="19"/>
  <c r="D140" i="19"/>
  <c r="D139" i="19"/>
  <c r="D138" i="19"/>
  <c r="P75" i="6" l="1"/>
  <c r="P74" i="6"/>
  <c r="P73" i="6"/>
  <c r="P72" i="6"/>
  <c r="I9" i="18" l="1"/>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O101" i="3" l="1"/>
  <c r="L147" i="19"/>
  <c r="R147" i="19" s="1"/>
  <c r="G147" i="19"/>
  <c r="L146" i="19"/>
  <c r="G146" i="19"/>
  <c r="L145" i="19"/>
  <c r="G145" i="19"/>
  <c r="O144" i="19"/>
  <c r="L144" i="19"/>
  <c r="G144" i="19"/>
  <c r="L143" i="19"/>
  <c r="R143" i="19" s="1"/>
  <c r="G143" i="19"/>
  <c r="L142" i="19"/>
  <c r="G142" i="19"/>
  <c r="L141" i="19"/>
  <c r="G141" i="19"/>
  <c r="L140" i="19"/>
  <c r="G140" i="19"/>
  <c r="L139" i="19"/>
  <c r="R139" i="19" s="1"/>
  <c r="G139" i="19"/>
  <c r="L138" i="19"/>
  <c r="G138" i="19"/>
  <c r="M137" i="19"/>
  <c r="L137" i="19"/>
  <c r="G137" i="19"/>
  <c r="B137" i="19"/>
  <c r="O123" i="19"/>
  <c r="N122" i="19"/>
  <c r="O122" i="19" s="1"/>
  <c r="N121" i="19"/>
  <c r="O121" i="19" s="1"/>
  <c r="N117" i="19"/>
  <c r="O117" i="19" s="1"/>
  <c r="N116" i="19"/>
  <c r="O116" i="19"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G85" i="19"/>
  <c r="N84" i="19"/>
  <c r="O84" i="19" s="1"/>
  <c r="N83" i="19"/>
  <c r="O83" i="19" s="1"/>
  <c r="N82" i="19"/>
  <c r="O82" i="19" s="1"/>
  <c r="N81" i="19"/>
  <c r="O81" i="19" s="1"/>
  <c r="N80" i="19"/>
  <c r="O80" i="19" s="1"/>
  <c r="N79" i="19"/>
  <c r="O79" i="19" s="1"/>
  <c r="N72" i="19"/>
  <c r="O72" i="19" s="1"/>
  <c r="N69" i="19"/>
  <c r="O69" i="19" s="1"/>
  <c r="N67" i="19"/>
  <c r="O67" i="19" s="1"/>
  <c r="N66" i="19"/>
  <c r="O66" i="19" s="1"/>
  <c r="N64" i="19"/>
  <c r="O64" i="19" s="1"/>
  <c r="N62" i="19"/>
  <c r="O62" i="19"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P56" i="6"/>
  <c r="P57" i="6"/>
  <c r="P58" i="6"/>
  <c r="P59" i="6"/>
  <c r="P60" i="6"/>
  <c r="P61" i="6"/>
  <c r="P62" i="6"/>
  <c r="P63" i="6"/>
  <c r="P64" i="6"/>
  <c r="P65" i="6"/>
  <c r="P66" i="6"/>
  <c r="P67" i="6"/>
  <c r="P68" i="6"/>
  <c r="P69" i="6"/>
  <c r="P70" i="6"/>
  <c r="P71" i="6"/>
  <c r="P41" i="6"/>
  <c r="P42" i="6"/>
  <c r="P43" i="6"/>
  <c r="P44" i="6"/>
  <c r="P45" i="6"/>
  <c r="P46" i="6"/>
  <c r="P47" i="6"/>
  <c r="P48" i="6"/>
  <c r="P49" i="6"/>
  <c r="P50" i="6"/>
  <c r="P51" i="6"/>
  <c r="P52" i="6"/>
  <c r="P53" i="6"/>
  <c r="P54" i="6"/>
  <c r="P24" i="6"/>
  <c r="P25" i="6"/>
  <c r="P26" i="6"/>
  <c r="P27" i="6"/>
  <c r="P28" i="6"/>
  <c r="P29" i="6"/>
  <c r="P30" i="6"/>
  <c r="P31" i="6"/>
  <c r="P32" i="6"/>
  <c r="P33" i="6"/>
  <c r="P34" i="6"/>
  <c r="O95" i="19" s="1"/>
  <c r="P35" i="6"/>
  <c r="O97" i="19" s="1"/>
  <c r="P36" i="6"/>
  <c r="O98" i="19" s="1"/>
  <c r="P37" i="6"/>
  <c r="O99" i="19" s="1"/>
  <c r="P38" i="6"/>
  <c r="O100" i="19" s="1"/>
  <c r="P39" i="6"/>
  <c r="P40" i="6"/>
  <c r="P7" i="6"/>
  <c r="P8" i="6"/>
  <c r="O60" i="19" s="1"/>
  <c r="P9" i="6"/>
  <c r="P10" i="6"/>
  <c r="P11" i="6"/>
  <c r="O65" i="19" s="1"/>
  <c r="P12" i="6"/>
  <c r="P13" i="6"/>
  <c r="P14" i="6"/>
  <c r="O68" i="19" s="1"/>
  <c r="P15" i="6"/>
  <c r="P16" i="6"/>
  <c r="O70" i="19" s="1"/>
  <c r="P17" i="6"/>
  <c r="O71" i="19" s="1"/>
  <c r="P18" i="6"/>
  <c r="P19" i="6"/>
  <c r="O73" i="19" s="1"/>
  <c r="P20" i="6"/>
  <c r="O74" i="19" s="1"/>
  <c r="P21" i="6"/>
  <c r="O75" i="19" s="1"/>
  <c r="P22" i="6"/>
  <c r="P23" i="6"/>
  <c r="P6" i="6"/>
  <c r="O16" i="19"/>
  <c r="P7" i="19"/>
  <c r="P6" i="19"/>
  <c r="C4" i="19"/>
  <c r="K3" i="18"/>
  <c r="Q3" i="16"/>
  <c r="B23" i="15"/>
  <c r="B24" i="15"/>
  <c r="B22" i="15"/>
  <c r="I3" i="14"/>
  <c r="I7" i="28"/>
  <c r="E7" i="28"/>
  <c r="Z5" i="28"/>
  <c r="AA5" i="28"/>
  <c r="AB5" i="28"/>
  <c r="AC5" i="28"/>
  <c r="AD5" i="28"/>
  <c r="AE5" i="28"/>
  <c r="AF5" i="28"/>
  <c r="AG5" i="28"/>
  <c r="AH5" i="28"/>
  <c r="AI5" i="28"/>
  <c r="AJ5" i="28"/>
  <c r="AK5" i="28"/>
  <c r="AL5" i="28"/>
  <c r="O106" i="19" l="1"/>
  <c r="O108" i="19"/>
  <c r="O115" i="19"/>
  <c r="O119" i="19"/>
  <c r="O107" i="19"/>
  <c r="O109" i="19"/>
  <c r="O118" i="19"/>
  <c r="O120" i="19"/>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A3" i="28" l="1"/>
  <c r="B4" i="28"/>
  <c r="D21" i="20"/>
  <c r="D47" i="20"/>
  <c r="Y141" i="19"/>
  <c r="Y142" i="19"/>
  <c r="G29" i="18" l="1"/>
  <c r="H29" i="18"/>
  <c r="D36" i="18"/>
  <c r="L20" i="19" s="1"/>
  <c r="I36" i="18"/>
  <c r="L21" i="19" s="1"/>
  <c r="D37" i="18"/>
  <c r="L22" i="19" s="1"/>
  <c r="I37" i="18"/>
  <c r="L23" i="19" s="1"/>
  <c r="D38" i="18"/>
  <c r="I38" i="18"/>
  <c r="E39" i="18"/>
  <c r="L29" i="19" s="1"/>
  <c r="J39" i="18"/>
  <c r="L34" i="19" s="1"/>
  <c r="K39" i="18"/>
  <c r="E40" i="18"/>
  <c r="L30" i="19" s="1"/>
  <c r="J40" i="18"/>
  <c r="L35" i="19" s="1"/>
  <c r="K40" i="18"/>
  <c r="E41" i="18"/>
  <c r="L31" i="19" s="1"/>
  <c r="J41" i="18"/>
  <c r="L36" i="19" s="1"/>
  <c r="K41" i="18"/>
  <c r="E42" i="18"/>
  <c r="L32" i="19" s="1"/>
  <c r="J42" i="18"/>
  <c r="L37" i="19" s="1"/>
  <c r="K42" i="18"/>
  <c r="E43" i="18"/>
  <c r="J43" i="18"/>
  <c r="K43" i="18"/>
  <c r="L38" i="19" l="1"/>
  <c r="L33" i="19"/>
  <c r="L28" i="19"/>
  <c r="L24" i="19"/>
  <c r="I45" i="18"/>
  <c r="J44" i="18" s="1"/>
  <c r="D45" i="18"/>
  <c r="E44" i="18" s="1"/>
  <c r="L39" i="19" s="1"/>
  <c r="I29" i="18"/>
  <c r="G27" i="16"/>
  <c r="E31" i="16"/>
  <c r="F31" i="16"/>
  <c r="L25" i="19" l="1"/>
  <c r="E45" i="18"/>
  <c r="J45" i="18"/>
  <c r="L40" i="19"/>
  <c r="G31" i="16"/>
  <c r="S101" i="3"/>
  <c r="L41" i="19" l="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N45" i="1" l="1"/>
  <c r="K55" i="3"/>
  <c r="R55" i="3" s="1"/>
  <c r="L47" i="1"/>
  <c r="L46" i="1"/>
  <c r="L45" i="1"/>
  <c r="L44" i="1"/>
  <c r="B65" i="1" s="1"/>
</calcChain>
</file>

<file path=xl/sharedStrings.xml><?xml version="1.0" encoding="utf-8"?>
<sst xmlns="http://schemas.openxmlformats.org/spreadsheetml/2006/main" count="2161" uniqueCount="1244">
  <si>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</si>
  <si>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</si>
  <si>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</si>
  <si>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</si>
  <si>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</si>
  <si>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</si>
  <si>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</si>
  <si>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</si>
  <si>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</si>
  <si>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</si>
  <si>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</si>
  <si>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</si>
  <si>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</si>
  <si>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</si>
  <si>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</si>
  <si>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</si>
  <si>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</si>
  <si>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</si>
  <si>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</si>
  <si>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</si>
  <si>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</si>
  <si>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</si>
  <si>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</si>
  <si>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</si>
  <si>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</si>
  <si>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</si>
  <si>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</si>
  <si>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</si>
  <si>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</si>
  <si>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</si>
  <si>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</si>
  <si>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</si>
  <si>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</si>
  <si>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</si>
  <si>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</si>
  <si>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</si>
  <si>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</si>
  <si>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</si>
  <si>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</si>
  <si>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</si>
  <si>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</si>
  <si>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</si>
  <si>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</si>
  <si>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</si>
  <si>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</si>
  <si>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</si>
  <si>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</si>
  <si>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</si>
  <si>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</si>
  <si>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</si>
  <si>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</si>
  <si>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</si>
  <si>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</si>
  <si>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</si>
  <si>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</si>
  <si>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</si>
  <si>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</si>
  <si>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</si>
  <si>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</si>
  <si>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</si>
  <si>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</si>
  <si>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</si>
  <si>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</si>
  <si>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</si>
  <si>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</si>
  <si>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</si>
  <si>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</si>
  <si>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</si>
  <si>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</si>
  <si>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</si>
  <si>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</si>
  <si>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</si>
  <si>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</si>
  <si>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</si>
  <si>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</si>
  <si>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</si>
  <si>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</si>
  <si>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</si>
  <si>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</si>
  <si>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</si>
  <si>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</si>
  <si>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</si>
  <si>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</si>
  <si>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</si>
  <si>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</si>
  <si>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</si>
  <si>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</si>
  <si>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</si>
  <si>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</si>
  <si>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</si>
  <si>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</si>
  <si>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</si>
  <si>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</si>
  <si>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</si>
  <si>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</si>
  <si>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</si>
  <si>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</si>
  <si>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</si>
  <si>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</si>
  <si>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</si>
  <si>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</si>
  <si>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</si>
  <si>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</si>
  <si>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</si>
  <si>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</si>
  <si>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</si>
  <si>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</si>
  <si>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</si>
  <si>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</si>
  <si>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</si>
  <si>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</si>
  <si>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</si>
  <si>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</si>
  <si>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</si>
  <si>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</si>
  <si>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</si>
  <si>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</si>
  <si>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</si>
  <si>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</si>
  <si>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</si>
  <si>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</si>
  <si>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</si>
  <si>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</si>
  <si>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</si>
  <si>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</si>
  <si>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</si>
  <si>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</si>
  <si>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</si>
  <si>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</si>
  <si>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</si>
  <si>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</si>
  <si>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</si>
  <si>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</si>
  <si>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</si>
  <si>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</si>
  <si>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</si>
  <si>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</si>
  <si>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</si>
  <si>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</si>
  <si>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</si>
  <si>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</si>
  <si>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</si>
  <si>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</si>
  <si>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</si>
  <si>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</si>
  <si>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</si>
  <si>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</si>
  <si>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</si>
  <si>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</si>
  <si>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</si>
  <si>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</si>
  <si>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</si>
  <si>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</si>
  <si>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</si>
  <si>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</si>
  <si>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</si>
  <si>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</si>
  <si>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</si>
  <si>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</si>
  <si>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</si>
  <si>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</si>
  <si>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</si>
  <si>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</si>
  <si>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</si>
  <si>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</si>
  <si>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</si>
  <si>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</si>
  <si>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</si>
  <si>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</si>
  <si>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</si>
  <si>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</si>
  <si>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</si>
  <si>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</si>
  <si>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</si>
  <si>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</si>
  <si>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</si>
  <si>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</si>
  <si>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</si>
  <si>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</si>
  <si>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</si>
  <si>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</si>
  <si>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</si>
  <si>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</si>
  <si>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</si>
  <si>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</si>
  <si>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</si>
  <si>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</si>
  <si>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</si>
  <si>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</si>
  <si>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</si>
  <si>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</si>
  <si>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</si>
  <si>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</si>
  <si>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</si>
  <si>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</si>
  <si>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</si>
  <si>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</si>
  <si>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</si>
  <si>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</si>
  <si>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</si>
  <si>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</si>
  <si>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</si>
  <si>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</si>
  <si>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</si>
  <si>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</si>
  <si>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</si>
  <si>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</si>
  <si>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</si>
  <si>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</si>
  <si>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</si>
  <si>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</si>
  <si>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</si>
  <si>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</si>
  <si>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</si>
  <si>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</si>
  <si>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</si>
  <si>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</si>
  <si>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</si>
  <si>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</si>
  <si>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</si>
  <si>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</si>
  <si>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</si>
  <si>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</si>
  <si>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</si>
  <si>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</si>
  <si>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</si>
  <si>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</si>
  <si>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</si>
  <si>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</si>
  <si>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</si>
  <si>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</si>
  <si>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</si>
  <si>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</si>
  <si>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</si>
  <si>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</si>
  <si>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</si>
  <si>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</si>
  <si>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</si>
  <si>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</si>
  <si>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</si>
  <si>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</si>
  <si>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</si>
  <si>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</si>
  <si>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</si>
  <si>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</si>
  <si>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</si>
  <si>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</si>
  <si>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</si>
  <si>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</si>
  <si>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</si>
  <si>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</si>
  <si>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</si>
  <si>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</si>
  <si>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</si>
  <si>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</si>
  <si>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</si>
  <si>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</si>
  <si>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</si>
  <si>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</si>
  <si>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</si>
  <si>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</si>
  <si>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</si>
  <si>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</si>
  <si>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</si>
  <si>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</si>
  <si>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</si>
  <si>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</si>
  <si>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</si>
  <si>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</si>
  <si>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</si>
  <si>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</si>
  <si>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</si>
  <si>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</si>
  <si>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</si>
  <si>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</si>
  <si>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</si>
  <si>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</si>
  <si>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</si>
  <si>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</si>
  <si>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</si>
  <si>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</si>
  <si>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</si>
  <si>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</si>
  <si>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</si>
  <si>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</si>
  <si>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</si>
  <si>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</si>
  <si>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</si>
  <si>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</si>
  <si>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</si>
  <si>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</si>
  <si>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</si>
  <si>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</si>
  <si>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</si>
  <si>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</si>
  <si>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</si>
  <si>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</si>
  <si>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</si>
  <si>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</si>
  <si>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</si>
  <si>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</si>
  <si>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</si>
  <si>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</si>
  <si>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</si>
  <si>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</si>
  <si>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</si>
  <si>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</si>
  <si>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</si>
  <si>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</si>
  <si>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</si>
  <si>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</si>
  <si>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</si>
  <si>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</si>
  <si>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</si>
  <si>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</si>
  <si>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</si>
  <si>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</si>
  <si>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</si>
  <si>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</si>
  <si>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</si>
  <si>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</si>
  <si>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</si>
  <si>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</si>
  <si>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</si>
  <si>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</si>
  <si>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</si>
  <si>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</si>
  <si>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</si>
  <si>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</si>
  <si>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</si>
  <si>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</si>
  <si>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</si>
  <si>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</si>
  <si>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</si>
  <si>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</si>
  <si>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</si>
  <si>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</si>
  <si>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</si>
  <si>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</si>
  <si>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</si>
  <si>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</si>
  <si>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</si>
  <si>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</si>
  <si>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</si>
  <si>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</si>
  <si>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</si>
  <si>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</si>
  <si>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</si>
  <si>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</si>
  <si>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</si>
  <si>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</si>
  <si>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</si>
  <si>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</si>
  <si>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</si>
  <si>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</si>
  <si>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</si>
  <si>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</si>
  <si>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</si>
  <si>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</si>
  <si>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</si>
  <si>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</si>
  <si>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</si>
  <si>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</si>
  <si>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</si>
  <si>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</si>
  <si>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</si>
  <si>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</si>
  <si>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</si>
  <si>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</si>
  <si>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</si>
  <si>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</si>
  <si>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</si>
  <si>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</si>
  <si>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</si>
  <si>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</si>
  <si>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</si>
  <si>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</si>
  <si>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</si>
  <si>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</si>
  <si>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</si>
  <si>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</si>
  <si>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</si>
  <si>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</si>
  <si>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</si>
  <si>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</si>
  <si>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</si>
  <si>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</si>
  <si>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</si>
  <si>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</si>
  <si>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</si>
  <si>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</si>
  <si>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</si>
  <si>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</si>
  <si>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</si>
  <si>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</si>
  <si>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</si>
  <si>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</si>
  <si>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</si>
  <si>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</si>
  <si>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</si>
  <si>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</si>
  <si>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</si>
  <si>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</si>
  <si>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</si>
  <si>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</si>
  <si>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</si>
  <si>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</si>
  <si>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</si>
  <si>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</si>
  <si>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</si>
  <si>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</si>
  <si>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</si>
  <si>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</si>
  <si>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</si>
  <si>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</si>
  <si>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</si>
  <si>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</si>
  <si>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</si>
  <si>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</si>
  <si>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</si>
  <si>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</si>
  <si>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</si>
  <si>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</si>
  <si>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</si>
  <si>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</si>
  <si>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</si>
  <si>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</si>
  <si>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</si>
  <si>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</si>
  <si>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</si>
  <si>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</si>
  <si>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</si>
  <si>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</si>
  <si>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</si>
  <si>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</si>
  <si>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</si>
  <si>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</si>
  <si>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</si>
  <si>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</si>
  <si>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</si>
  <si>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</si>
  <si>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</si>
  <si>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</si>
  <si>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</si>
  <si>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</si>
  <si>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</si>
  <si>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</si>
  <si>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</si>
  <si>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</si>
  <si>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</si>
  <si>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</si>
  <si>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</si>
  <si>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</si>
  <si>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</si>
  <si>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</si>
  <si>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</si>
  <si>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</si>
  <si>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</si>
  <si>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</si>
  <si>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</si>
  <si>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</si>
  <si>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</si>
  <si>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</si>
  <si>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</si>
  <si>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</si>
  <si>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</si>
  <si>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</si>
  <si>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</si>
  <si>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</si>
  <si>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</si>
  <si>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</si>
  <si>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</si>
  <si>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</si>
  <si>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</si>
  <si>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</si>
  <si>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</si>
  <si>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</si>
  <si>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</si>
  <si>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</si>
  <si>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</si>
  <si>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</si>
  <si>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</si>
  <si>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</si>
  <si>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</si>
  <si>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</si>
  <si>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</si>
  <si>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</si>
  <si>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</si>
  <si>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</si>
  <si>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</si>
  <si>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</si>
  <si>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</si>
  <si>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</si>
  <si>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</si>
  <si>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</si>
  <si>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</si>
  <si>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</si>
  <si>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</si>
  <si>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</si>
  <si>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</si>
  <si>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</si>
  <si>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</si>
  <si>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</si>
  <si>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</si>
  <si>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</si>
  <si>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</si>
  <si>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</si>
  <si>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</si>
  <si>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</si>
  <si>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</si>
  <si>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</si>
  <si>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</si>
  <si>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</si>
  <si>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</si>
  <si>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</si>
  <si>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</si>
  <si>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</si>
  <si>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</si>
  <si>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</si>
  <si>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</si>
  <si>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</si>
  <si>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</si>
  <si>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</si>
  <si>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</si>
  <si>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</si>
  <si>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</si>
  <si>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</si>
  <si>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</si>
  <si>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</si>
  <si>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</si>
  <si>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</si>
  <si>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</si>
  <si>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</si>
  <si>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</si>
  <si>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</si>
  <si>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</si>
  <si>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</si>
  <si>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</si>
  <si>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</si>
  <si>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</si>
  <si>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</si>
  <si>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</si>
  <si>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</si>
  <si>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</si>
  <si>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</si>
  <si>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</si>
  <si>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</si>
  <si>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</si>
  <si>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</si>
  <si>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</si>
  <si>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</si>
  <si>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</si>
  <si>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</si>
  <si>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</si>
  <si>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</si>
  <si>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</si>
  <si>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</si>
  <si>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</si>
  <si>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</si>
  <si>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</si>
  <si>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</si>
  <si>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</si>
  <si>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</si>
  <si>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</si>
  <si>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</si>
  <si>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</si>
  <si>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</si>
  <si>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</si>
  <si>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</si>
  <si>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</si>
  <si>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</si>
  <si>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</si>
  <si>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</si>
  <si>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</si>
  <si>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</si>
  <si>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</si>
  <si>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</si>
  <si>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</si>
  <si>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</si>
  <si>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</si>
  <si>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</si>
  <si>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</si>
  <si>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</si>
  <si>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</si>
  <si>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</si>
  <si>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</si>
  <si>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</si>
  <si>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</si>
  <si>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</si>
  <si>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</si>
  <si>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</si>
  <si>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</si>
  <si>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</si>
  <si>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</si>
  <si>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</si>
  <si>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</si>
  <si>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</si>
  <si>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</si>
  <si>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</si>
  <si>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</si>
  <si>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</si>
  <si>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</si>
  <si>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</si>
  <si>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</si>
  <si>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</si>
  <si>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</si>
  <si>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</si>
  <si>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</si>
  <si>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</si>
  <si>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</si>
  <si>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</si>
  <si>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</si>
  <si>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</si>
  <si>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</si>
  <si>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</si>
  <si>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</si>
  <si>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</si>
  <si>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</si>
  <si>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</si>
  <si>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</si>
  <si>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</si>
  <si>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</si>
  <si>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</si>
  <si>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</si>
  <si>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</si>
  <si>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</si>
  <si>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</si>
  <si>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</si>
  <si>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</si>
  <si>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</si>
  <si>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</si>
  <si>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</si>
  <si>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</si>
  <si>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</si>
  <si>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</si>
  <si>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</si>
  <si>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</si>
  <si>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</si>
  <si>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</si>
  <si>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</si>
  <si>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4"/>
  </si>
  <si>
    <t>４ 農業者団体等の構成員に係る事項</t>
  </si>
  <si>
    <t>　（例）活動計画書「Ⅰ．地区の概要」の「１．活動期間」のとおり。</t>
    <rPh sb="2" eb="3">
      <t>レイ</t>
    </rPh>
    <phoneticPr fontId="64"/>
  </si>
  <si>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</si>
  <si>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</si>
  <si>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</si>
  <si>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</si>
  <si>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</si>
  <si>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4"/>
  </si>
  <si>
    <t>（例）　活動計画書「Ⅰ．地区の概要」の「１．活動期間」及び「２．実施区域内の農用地、施設」並びに「（別添１）実施区域位置図」のとおり。</t>
    <rPh sb="1" eb="2">
      <t>レイ</t>
    </rPh>
    <rPh sb="32" eb="34">
      <t>ジッシ</t>
    </rPh>
    <phoneticPr fontId="64"/>
  </si>
  <si>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4"/>
  </si>
  <si>
    <t>　　① １号事業</t>
    <rPh sb="5" eb="6">
      <t>ゴウ</t>
    </rPh>
    <rPh sb="6" eb="8">
      <t>ジギョウ</t>
    </rPh>
    <phoneticPr fontId="64"/>
  </si>
  <si>
    <t>　（２）活動の内容等</t>
    <rPh sb="4" eb="6">
      <t>カツドウ</t>
    </rPh>
    <rPh sb="7" eb="9">
      <t>ナイヨウ</t>
    </rPh>
    <rPh sb="9" eb="10">
      <t>トウ</t>
    </rPh>
    <phoneticPr fontId="64"/>
  </si>
  <si>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</si>
  <si>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4"/>
  </si>
  <si>
    <r>
      <t>４号事業</t>
    </r>
    <r>
      <rPr>
        <sz val="12"/>
        <color indexed="8"/>
        <rFont val="ＭＳ 明朝"/>
        <family val="1"/>
        <charset val="128"/>
      </rPr>
      <t>（その他農業の有する多面的機能の発揮の促進に資する事業）</t>
    </r>
    <phoneticPr fontId="64"/>
  </si>
  <si>
    <r>
      <t>３号事業</t>
    </r>
    <r>
      <rPr>
        <sz val="12"/>
        <color indexed="8"/>
        <rFont val="ＭＳ 明朝"/>
        <family val="1"/>
        <charset val="128"/>
      </rPr>
      <t>（環境保全型農業直接支払交付金）</t>
    </r>
    <phoneticPr fontId="64"/>
  </si>
  <si>
    <r>
      <t>２号事業</t>
    </r>
    <r>
      <rPr>
        <sz val="12"/>
        <color indexed="8"/>
        <rFont val="ＭＳ 明朝"/>
        <family val="1"/>
        <charset val="128"/>
      </rPr>
      <t>（中山間地域等直接支払交付金）</t>
    </r>
    <phoneticPr fontId="6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</si>
  <si>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4"/>
  </si>
  <si>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</si>
  <si>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4"/>
  </si>
  <si>
    <r>
      <t>１号事業</t>
    </r>
    <r>
      <rPr>
        <sz val="12"/>
        <color indexed="8"/>
        <rFont val="ＭＳ 明朝"/>
        <family val="1"/>
        <charset val="128"/>
      </rPr>
      <t>（多面的機能支払交付金）</t>
    </r>
    <phoneticPr fontId="64"/>
  </si>
  <si>
    <t>　　① 種類（実施するものに○を付すこと。）</t>
    <phoneticPr fontId="64"/>
  </si>
  <si>
    <t>　（１）多面的機能発揮促進事業の種類及び実施区域</t>
    <phoneticPr fontId="64"/>
  </si>
  <si>
    <t>２ 多面的機能発揮促進事業の内容</t>
    <phoneticPr fontId="64"/>
  </si>
  <si>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</si>
  <si>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4"/>
  </si>
  <si>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</si>
  <si>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4"/>
  </si>
  <si>
    <t>１ 多面的機能発揮促進事業の目標</t>
    <phoneticPr fontId="64"/>
  </si>
  <si>
    <t>多面的機能発揮促進事業に関する計画</t>
    <rPh sb="9" eb="11">
      <t>ジギョウ</t>
    </rPh>
    <phoneticPr fontId="64"/>
  </si>
  <si>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</si>
  <si>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</si>
  <si>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</si>
  <si>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</si>
  <si>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</si>
  <si>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</si>
  <si>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</si>
  <si>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</si>
  <si>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</si>
  <si>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</si>
  <si>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</si>
  <si>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</si>
  <si>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</si>
  <si>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</si>
  <si>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</si>
  <si>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</si>
  <si>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</si>
  <si>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</si>
  <si>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</si>
  <si>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</si>
  <si>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</si>
  <si>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</si>
  <si>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69"/>
  </si>
  <si>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</si>
  <si>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</si>
  <si>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</si>
  <si>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</si>
  <si>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</si>
  <si>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</si>
  <si>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</si>
  <si>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</si>
  <si>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</si>
  <si>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</si>
  <si>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</si>
  <si>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</si>
  <si>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</si>
  <si>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</si>
  <si>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</si>
  <si>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</si>
  <si>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</si>
  <si>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</si>
  <si>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</si>
  <si>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</si>
  <si>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</si>
  <si>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</si>
  <si>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</si>
  <si>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</si>
  <si>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</si>
  <si>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</si>
  <si>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</si>
  <si>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</si>
  <si>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</si>
  <si>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</si>
  <si>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</si>
  <si>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（様式第１－６号）</t>
    <phoneticPr fontId="69"/>
  </si>
  <si>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</si>
  <si>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</si>
  <si>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</si>
  <si>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</si>
  <si>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</si>
  <si>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</si>
  <si>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</si>
  <si>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</si>
  <si>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</si>
  <si>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</si>
  <si>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</si>
  <si>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</si>
  <si>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</si>
  <si>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</si>
  <si>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</si>
  <si>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</si>
  <si>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</si>
  <si>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</si>
  <si>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</si>
  <si>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</si>
  <si>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</si>
  <si>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</si>
  <si>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</si>
  <si>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</si>
  <si>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</si>
  <si>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</si>
  <si>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</si>
  <si>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</si>
  <si>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</si>
  <si>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</si>
  <si>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</si>
  <si>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</si>
  <si>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</si>
  <si>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69"/>
  </si>
  <si>
    <t>活動区分</t>
    <rPh sb="2" eb="4">
      <t>クブン</t>
    </rPh>
    <phoneticPr fontId="69"/>
  </si>
  <si>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</si>
  <si>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</si>
  <si>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</si>
  <si>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</si>
  <si>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</si>
  <si>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</si>
  <si>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</si>
  <si>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</si>
  <si>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</si>
  <si>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</si>
  <si>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</si>
  <si>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</si>
  <si>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</si>
  <si>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</si>
  <si>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</si>
  <si>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</si>
  <si>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</si>
  <si>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</si>
  <si>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</si>
  <si>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</si>
  <si>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</si>
  <si>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</si>
  <si>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</si>
  <si>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</si>
  <si>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</si>
  <si>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</si>
  <si>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</si>
  <si>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</si>
  <si>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</si>
  <si>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</si>
  <si>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</si>
  <si>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</si>
  <si>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</si>
  <si>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</si>
  <si>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</si>
  <si>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</si>
  <si>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</si>
  <si>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</si>
  <si>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</si>
  <si>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</si>
  <si>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</si>
  <si>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</si>
  <si>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</si>
  <si>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</si>
  <si>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</si>
  <si>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</si>
  <si>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</si>
  <si>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</si>
  <si>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</si>
  <si>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</si>
  <si>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</si>
  <si>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</si>
  <si>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</si>
  <si>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</si>
  <si>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</si>
  <si>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</si>
  <si>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</si>
  <si>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</si>
  <si>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</si>
  <si>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</si>
  <si>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</si>
  <si>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</si>
  <si>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</si>
  <si>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</si>
  <si>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</si>
  <si>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</si>
  <si>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</si>
  <si>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</si>
  <si>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</si>
  <si>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</si>
  <si>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</si>
  <si>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</si>
  <si>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</si>
  <si>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</si>
  <si>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</si>
  <si>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</si>
  <si>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</si>
  <si>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</si>
  <si>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</si>
  <si>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</si>
  <si>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</si>
  <si>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</si>
  <si>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</si>
  <si>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</si>
  <si>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</si>
  <si>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</si>
  <si>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</si>
  <si>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</si>
  <si>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</si>
  <si>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</si>
  <si>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</si>
  <si>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</si>
  <si>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</si>
  <si>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</si>
  <si>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</si>
  <si>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</si>
  <si>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</si>
  <si>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</si>
  <si>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</si>
  <si>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</si>
  <si>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</si>
  <si>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</si>
  <si>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</si>
  <si>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</si>
  <si>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</si>
  <si>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</si>
  <si>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</si>
  <si>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</si>
  <si>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</si>
  <si>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</si>
  <si>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</si>
  <si>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</si>
  <si>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</si>
  <si>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</si>
  <si>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</si>
  <si>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</si>
  <si>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</si>
  <si>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</si>
  <si>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</si>
  <si>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</si>
  <si>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</si>
  <si>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</si>
  <si>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</si>
  <si>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</si>
  <si>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</si>
  <si>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</si>
  <si>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</si>
  <si>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</si>
  <si>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</si>
  <si>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</si>
  <si>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</si>
  <si>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</si>
  <si>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</si>
  <si>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</si>
  <si>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</si>
  <si>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</si>
  <si>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</si>
  <si>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</si>
  <si>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</si>
  <si>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</si>
  <si>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</si>
  <si>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</si>
  <si>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</si>
  <si>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</si>
  <si>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</si>
  <si>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</si>
  <si>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</si>
  <si>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</si>
  <si>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</si>
  <si>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</si>
  <si>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</si>
  <si>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</si>
  <si>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</si>
  <si>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</si>
  <si>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</si>
  <si>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</si>
  <si>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</si>
  <si>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</si>
  <si>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</si>
  <si>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</si>
  <si>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</si>
  <si>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</si>
  <si>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</si>
  <si>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</si>
  <si>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</si>
  <si>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</si>
  <si>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</si>
  <si>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</si>
  <si>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</si>
  <si>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</si>
  <si>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</si>
  <si>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</si>
  <si>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</si>
  <si>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</si>
  <si>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</si>
  <si>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</si>
  <si>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</si>
  <si>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</si>
  <si>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</si>
  <si>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</si>
  <si>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</si>
  <si>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</si>
  <si>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</si>
  <si>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</si>
  <si>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</si>
  <si>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</si>
  <si>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</si>
  <si>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</si>
  <si>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</si>
  <si>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</si>
  <si>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</si>
  <si>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</si>
  <si>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</si>
  <si>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</si>
  <si>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</si>
  <si>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</si>
  <si>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</si>
  <si>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</si>
  <si>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</si>
  <si>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</si>
  <si>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</si>
  <si>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</si>
  <si>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</si>
  <si>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</si>
  <si>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</si>
  <si>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</si>
  <si>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</si>
  <si>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</si>
  <si>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</si>
  <si>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4"/>
  </si>
  <si>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</si>
  <si>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4"/>
  </si>
  <si>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</si>
  <si>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4"/>
  </si>
  <si>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</si>
  <si>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4"/>
  </si>
  <si>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</si>
  <si>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4"/>
  </si>
  <si>
    <t>日当</t>
    <rPh sb="0" eb="2">
      <t>ニットウ</t>
    </rPh>
    <phoneticPr fontId="84"/>
  </si>
  <si>
    <t>利子等、構成員による活動資金の立替金</t>
    <rPh sb="0" eb="2">
      <t>リシ</t>
    </rPh>
    <rPh sb="2" eb="3">
      <t>トウ</t>
    </rPh>
    <rPh sb="4" eb="7">
      <t>コウセイイン</t>
    </rPh>
    <rPh sb="10" eb="12">
      <t>カツドウ</t>
    </rPh>
    <rPh sb="12" eb="14">
      <t>シキン</t>
    </rPh>
    <rPh sb="15" eb="18">
      <t>タテカエキン</t>
    </rPh>
    <phoneticPr fontId="84"/>
  </si>
  <si>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</si>
  <si>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4"/>
  </si>
  <si>
    <t>交付金</t>
    <rPh sb="0" eb="3">
      <t>コウフキン</t>
    </rPh>
    <phoneticPr fontId="4"/>
  </si>
  <si>
    <t>前年度からの持越金</t>
    <rPh sb="0" eb="3">
      <t>ゼンネンド</t>
    </rPh>
    <rPh sb="6" eb="8">
      <t>モチコシ</t>
    </rPh>
    <rPh sb="8" eb="9">
      <t>キン</t>
    </rPh>
    <phoneticPr fontId="84"/>
  </si>
  <si>
    <t>前年度持越</t>
    <rPh sb="0" eb="3">
      <t>ゼンネンド</t>
    </rPh>
    <rPh sb="3" eb="5">
      <t>モチコシ</t>
    </rPh>
    <phoneticPr fontId="4"/>
  </si>
  <si>
    <t>内　　　容　       （例）</t>
    <rPh sb="0" eb="1">
      <t>ウチ</t>
    </rPh>
    <rPh sb="4" eb="5">
      <t>カタチ</t>
    </rPh>
    <rPh sb="14" eb="15">
      <t>レイ</t>
    </rPh>
    <phoneticPr fontId="84"/>
  </si>
  <si>
    <t>費目</t>
    <rPh sb="0" eb="2">
      <t>ヒモク</t>
    </rPh>
    <phoneticPr fontId="84"/>
  </si>
  <si>
    <t>番号</t>
    <rPh sb="0" eb="2">
      <t>バンゴウ</t>
    </rPh>
    <phoneticPr fontId="84"/>
  </si>
  <si>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4"/>
  </si>
  <si>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</si>
  <si>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</si>
  <si>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</si>
  <si>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</si>
  <si>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</si>
  <si>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</si>
  <si>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</si>
  <si>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</si>
  <si>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</si>
  <si>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</si>
  <si>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</si>
  <si>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4"/>
  </si>
  <si>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</si>
  <si>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</si>
  <si>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</si>
  <si>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</si>
  <si>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</si>
  <si>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</si>
  <si>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</si>
  <si>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</si>
  <si>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</si>
  <si>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</si>
  <si>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4"/>
  </si>
  <si>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4"/>
  </si>
  <si>
    <t>★「分類」欄は、分類番号（１～８）から選択してください。</t>
    <rPh sb="2" eb="4">
      <t>ブンルイ</t>
    </rPh>
    <rPh sb="5" eb="6">
      <t>ラン</t>
    </rPh>
    <rPh sb="8" eb="10">
      <t>ブンルイ</t>
    </rPh>
    <rPh sb="10" eb="12">
      <t>バンゴウ</t>
    </rPh>
    <rPh sb="19" eb="21">
      <t>センタク</t>
    </rPh>
    <phoneticPr fontId="84"/>
  </si>
  <si>
    <t>組織名：</t>
    <rPh sb="0" eb="3">
      <t>ソシキメイ</t>
    </rPh>
    <phoneticPr fontId="84"/>
  </si>
  <si>
    <t>多面的機能支払交付金 金銭出納簿</t>
    <phoneticPr fontId="4"/>
  </si>
  <si>
    <t>（様式第１－7号）</t>
    <phoneticPr fontId="69"/>
  </si>
  <si>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</si>
  <si>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</si>
  <si>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</si>
  <si>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</si>
  <si>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</si>
  <si>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</si>
  <si>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</si>
  <si>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調査・
設計等
のみ</t>
    <rPh sb="0" eb="2">
      <t>チョウサ</t>
    </rPh>
    <rPh sb="4" eb="6">
      <t>セッケイ</t>
    </rPh>
    <rPh sb="6" eb="7">
      <t>トウ</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</si>
  <si>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</si>
  <si>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</si>
  <si>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</si>
  <si>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</si>
  <si>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</si>
  <si>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</si>
  <si>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</si>
  <si>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</si>
  <si>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</si>
  <si>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</si>
  <si>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</si>
  <si>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</si>
  <si>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</si>
  <si>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</si>
  <si>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</si>
  <si>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</si>
  <si>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</si>
  <si>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</si>
  <si>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</si>
  <si>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</si>
  <si>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</si>
  <si>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</si>
  <si>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</si>
  <si>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</si>
  <si>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</si>
  <si>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</si>
  <si>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</si>
  <si>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</si>
  <si>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</si>
  <si>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</si>
  <si>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</si>
  <si>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</si>
  <si>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</si>
  <si>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</si>
  <si>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</si>
  <si>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</si>
  <si>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</si>
  <si>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</si>
  <si>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</si>
  <si>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</si>
  <si>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</si>
  <si>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</si>
  <si>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</si>
  <si>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</si>
  <si>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</si>
  <si>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</si>
  <si>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</si>
  <si>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</si>
  <si>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</si>
  <si>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</si>
  <si>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</si>
  <si>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</si>
  <si>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</si>
  <si>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</si>
  <si>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</si>
  <si>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</si>
  <si>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</si>
  <si>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</si>
  <si>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</si>
  <si>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</si>
  <si>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</si>
  <si>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</si>
  <si>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</si>
  <si>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</si>
  <si>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</si>
  <si>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</si>
  <si>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</si>
  <si>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</si>
  <si>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</si>
  <si>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</si>
  <si>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</si>
  <si>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</si>
  <si>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</si>
  <si>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</si>
  <si>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</si>
  <si>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</si>
  <si>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</si>
  <si>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</si>
  <si>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</si>
  <si>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</si>
  <si>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</si>
  <si>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</si>
  <si>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</si>
  <si>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</si>
  <si>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</si>
  <si>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</si>
  <si>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</si>
  <si>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</si>
  <si>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</si>
  <si>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</si>
  <si>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</si>
  <si>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</si>
  <si>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</si>
  <si>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</si>
  <si>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（様式第1－８号）</t>
    <phoneticPr fontId="4"/>
  </si>
  <si>
    <t>上記の内容について、妥当であると認める。</t>
    <rPh sb="0" eb="2">
      <t>ジョウキ</t>
    </rPh>
    <rPh sb="3" eb="5">
      <t>ナイヨウ</t>
    </rPh>
    <rPh sb="10" eb="12">
      <t>ダトウ</t>
    </rPh>
    <rPh sb="16" eb="17">
      <t>ミト</t>
    </rPh>
    <phoneticPr fontId="92"/>
  </si>
  <si>
    <t>担当者記名</t>
    <rPh sb="0" eb="3">
      <t>タントウシャ</t>
    </rPh>
    <rPh sb="3" eb="5">
      <t>キメイ</t>
    </rPh>
    <phoneticPr fontId="92"/>
  </si>
  <si>
    <t>確認結果</t>
    <rPh sb="0" eb="2">
      <t>カクニン</t>
    </rPh>
    <rPh sb="2" eb="4">
      <t>ケッカ</t>
    </rPh>
    <phoneticPr fontId="92"/>
  </si>
  <si>
    <t>市町村担当者における妥当性の確認欄</t>
    <rPh sb="0" eb="3">
      <t>シチョウソン</t>
    </rPh>
    <rPh sb="3" eb="6">
      <t>タントウシャ</t>
    </rPh>
    <rPh sb="10" eb="13">
      <t>ダトウセイ</t>
    </rPh>
    <rPh sb="14" eb="16">
      <t>カクニン</t>
    </rPh>
    <rPh sb="16" eb="17">
      <t>ラン</t>
    </rPh>
    <phoneticPr fontId="92"/>
  </si>
  <si>
    <t>円</t>
    <rPh sb="0" eb="1">
      <t>エン</t>
    </rPh>
    <phoneticPr fontId="92"/>
  </si>
  <si>
    <t>計</t>
    <rPh sb="0" eb="1">
      <t>ケイ</t>
    </rPh>
    <phoneticPr fontId="92"/>
  </si>
  <si>
    <t>算定根拠</t>
    <rPh sb="0" eb="2">
      <t>サンテイ</t>
    </rPh>
    <rPh sb="2" eb="4">
      <t>コンキョ</t>
    </rPh>
    <phoneticPr fontId="92"/>
  </si>
  <si>
    <t>使用予定金額</t>
    <rPh sb="0" eb="2">
      <t>シヨウ</t>
    </rPh>
    <rPh sb="2" eb="4">
      <t>ヨテイ</t>
    </rPh>
    <rPh sb="4" eb="6">
      <t>キンガク</t>
    </rPh>
    <phoneticPr fontId="92"/>
  </si>
  <si>
    <t>使用内容</t>
    <rPh sb="0" eb="2">
      <t>シヨウ</t>
    </rPh>
    <rPh sb="2" eb="4">
      <t>ナイヨウ</t>
    </rPh>
    <phoneticPr fontId="92"/>
  </si>
  <si>
    <t>使用時期</t>
    <rPh sb="0" eb="2">
      <t>シヨウ</t>
    </rPh>
    <rPh sb="2" eb="4">
      <t>ジキ</t>
    </rPh>
    <phoneticPr fontId="92"/>
  </si>
  <si>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2"/>
  </si>
  <si>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2"/>
  </si>
  <si>
    <t>資源向上（長寿命化）</t>
    <rPh sb="5" eb="9">
      <t>チョウジュミョウカ</t>
    </rPh>
    <phoneticPr fontId="92"/>
  </si>
  <si>
    <t>持越金の使用予定表</t>
    <rPh sb="0" eb="2">
      <t>モチコシ</t>
    </rPh>
    <rPh sb="2" eb="3">
      <t>キン</t>
    </rPh>
    <rPh sb="4" eb="6">
      <t>シヨウ</t>
    </rPh>
    <rPh sb="6" eb="8">
      <t>ヨテイ</t>
    </rPh>
    <rPh sb="8" eb="9">
      <t>ヒョウ</t>
    </rPh>
    <phoneticPr fontId="92"/>
  </si>
  <si>
    <t>別紙</t>
    <rPh sb="0" eb="2">
      <t>ベッシ</t>
    </rPh>
    <phoneticPr fontId="92"/>
  </si>
  <si>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</si>
  <si>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</si>
  <si>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</si>
  <si>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</si>
  <si>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</si>
  <si>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</si>
  <si>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</si>
  <si>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</si>
  <si>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</si>
  <si>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</si>
  <si>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</si>
  <si>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</si>
  <si>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</si>
  <si>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</si>
  <si>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</si>
  <si>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</si>
  <si>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</si>
  <si>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</si>
  <si>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</si>
  <si>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</si>
  <si>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</si>
  <si>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</si>
  <si>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</si>
  <si>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</si>
  <si>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</si>
  <si>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</si>
  <si>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農業者以外</t>
    <rPh sb="0" eb="3">
      <t>ノウギョウシャ</t>
    </rPh>
    <rPh sb="3" eb="5">
      <t>イガイ</t>
    </rPh>
    <phoneticPr fontId="2"/>
  </si>
  <si>
    <t>農業者</t>
    <rPh sb="0" eb="3">
      <t>ノウギョウシャ</t>
    </rPh>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</si>
  <si>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</si>
  <si>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</si>
  <si>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</si>
  <si>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</si>
  <si>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</si>
  <si>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</si>
  <si>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</si>
  <si>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</si>
  <si>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</si>
  <si>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</si>
  <si>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</si>
  <si>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</si>
  <si>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</si>
  <si>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</si>
  <si>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</si>
  <si>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</si>
  <si>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</si>
  <si>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</si>
  <si>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</si>
  <si>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</si>
  <si>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</si>
  <si>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</si>
  <si>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</si>
  <si>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</si>
  <si>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</si>
  <si>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</si>
  <si>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</si>
  <si>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</si>
  <si>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</si>
  <si>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</si>
  <si>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</si>
  <si>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</si>
  <si>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</si>
  <si>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</si>
  <si>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</si>
  <si>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</si>
  <si>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4"/>
  </si>
  <si>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</si>
  <si>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</si>
  <si>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</si>
  <si>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69"/>
  </si>
  <si>
    <t>農林水産省様式</t>
    <phoneticPr fontId="69"/>
  </si>
  <si>
    <t>洪水、台風、地震等の発生後被害の恐れがある場合</t>
    <rPh sb="13" eb="15">
      <t>ヒガイ</t>
    </rPh>
    <rPh sb="16" eb="17">
      <t>オソ</t>
    </rPh>
    <rPh sb="21" eb="23">
      <t>バアイ</t>
    </rPh>
    <phoneticPr fontId="4"/>
  </si>
  <si>
    <t>農地に係る施設</t>
    <rPh sb="0" eb="2">
      <t>ノウチ</t>
    </rPh>
    <rPh sb="3" eb="4">
      <t>カカ</t>
    </rPh>
    <rPh sb="5" eb="7">
      <t>シセツ</t>
    </rPh>
    <phoneticPr fontId="2"/>
  </si>
  <si>
    <t>農地に係る施設</t>
    <rPh sb="0" eb="2">
      <t>ノウチ</t>
    </rPh>
    <rPh sb="3" eb="4">
      <t>カカ</t>
    </rPh>
    <rPh sb="5" eb="7">
      <t>シセツ</t>
    </rPh>
    <phoneticPr fontId="4"/>
  </si>
  <si>
    <t>用水施設の補修</t>
    <rPh sb="0" eb="2">
      <t>ヨウスイ</t>
    </rPh>
    <rPh sb="2" eb="4">
      <t>シセツ</t>
    </rPh>
    <rPh sb="5" eb="7">
      <t>ホシュウ</t>
    </rPh>
    <phoneticPr fontId="4"/>
  </si>
  <si>
    <t>用水施設の更新等</t>
    <rPh sb="0" eb="2">
      <t>ヨウスイ</t>
    </rPh>
    <rPh sb="2" eb="4">
      <t>シセツ</t>
    </rPh>
    <rPh sb="5" eb="7">
      <t>コウシン</t>
    </rPh>
    <rPh sb="7" eb="8">
      <t>トウ</t>
    </rPh>
    <phoneticPr fontId="4"/>
  </si>
  <si>
    <t>排水施設の補修</t>
    <rPh sb="0" eb="2">
      <t>ハイスイ</t>
    </rPh>
    <rPh sb="2" eb="4">
      <t>シセツ</t>
    </rPh>
    <rPh sb="5" eb="7">
      <t>ホシュウ</t>
    </rPh>
    <phoneticPr fontId="4"/>
  </si>
  <si>
    <t>排水施設の更新等</t>
    <rPh sb="0" eb="2">
      <t>ハイスイ</t>
    </rPh>
    <rPh sb="2" eb="4">
      <t>シセツ</t>
    </rPh>
    <rPh sb="5" eb="7">
      <t>コウシン</t>
    </rPh>
    <rPh sb="7" eb="8">
      <t>トウ</t>
    </rPh>
    <phoneticPr fontId="4"/>
  </si>
  <si>
    <t>給水栓の補修</t>
    <rPh sb="0" eb="3">
      <t>キュウスイセン</t>
    </rPh>
    <rPh sb="4" eb="6">
      <t>ホシュウ</t>
    </rPh>
    <phoneticPr fontId="4"/>
  </si>
  <si>
    <t>スプリンクラーの補修</t>
    <rPh sb="8" eb="10">
      <t>ホシュウ</t>
    </rPh>
    <phoneticPr fontId="4"/>
  </si>
  <si>
    <t>給水栓の更新</t>
    <rPh sb="0" eb="3">
      <t>キュウスイセン</t>
    </rPh>
    <rPh sb="4" eb="6">
      <t>コウシン</t>
    </rPh>
    <phoneticPr fontId="4"/>
  </si>
  <si>
    <t>スプリンクラーの更新</t>
    <rPh sb="8" eb="10">
      <t>コウシン</t>
    </rPh>
    <phoneticPr fontId="4"/>
  </si>
  <si>
    <t>暗渠排水の補修</t>
    <rPh sb="0" eb="2">
      <t>アンキョ</t>
    </rPh>
    <rPh sb="2" eb="4">
      <t>ハイスイ</t>
    </rPh>
    <rPh sb="5" eb="7">
      <t>ホシュウ</t>
    </rPh>
    <phoneticPr fontId="4"/>
  </si>
  <si>
    <t>暗渠排水の設置</t>
    <rPh sb="0" eb="2">
      <t>アンキョ</t>
    </rPh>
    <rPh sb="2" eb="4">
      <t>ハイスイ</t>
    </rPh>
    <rPh sb="5" eb="7">
      <t>セッチ</t>
    </rPh>
    <phoneticPr fontId="4"/>
  </si>
  <si>
    <t>長寿命化</t>
    <rPh sb="0" eb="4">
      <t>チョウジュミョウカ</t>
    </rPh>
    <phoneticPr fontId="2"/>
  </si>
  <si>
    <t>100 用水施設の補修</t>
    <rPh sb="4" eb="6">
      <t>ヨウスイ</t>
    </rPh>
    <rPh sb="6" eb="8">
      <t>シセツ</t>
    </rPh>
    <rPh sb="9" eb="11">
      <t>ホシュウ</t>
    </rPh>
    <phoneticPr fontId="2"/>
  </si>
  <si>
    <t>101 用水施設の更新等</t>
    <rPh sb="4" eb="6">
      <t>ヨウスイ</t>
    </rPh>
    <rPh sb="6" eb="8">
      <t>シセツ</t>
    </rPh>
    <rPh sb="9" eb="11">
      <t>コウシン</t>
    </rPh>
    <rPh sb="11" eb="12">
      <t>トウ</t>
    </rPh>
    <phoneticPr fontId="2"/>
  </si>
  <si>
    <t>102 排水施設の補修</t>
    <rPh sb="4" eb="6">
      <t>ハイスイ</t>
    </rPh>
    <rPh sb="6" eb="8">
      <t>シセツ</t>
    </rPh>
    <rPh sb="9" eb="11">
      <t>ホシュウ</t>
    </rPh>
    <phoneticPr fontId="2"/>
  </si>
  <si>
    <t>103 排水施設の更新等</t>
    <rPh sb="4" eb="6">
      <t>ハイスイ</t>
    </rPh>
    <rPh sb="6" eb="8">
      <t>シセツ</t>
    </rPh>
    <rPh sb="9" eb="11">
      <t>コウシン</t>
    </rPh>
    <rPh sb="11" eb="12">
      <t>トウ</t>
    </rPh>
    <phoneticPr fontId="2"/>
  </si>
  <si>
    <t>100 用水施設の補修</t>
    <phoneticPr fontId="2"/>
  </si>
  <si>
    <t>101 用水施設の更新等</t>
    <phoneticPr fontId="2"/>
  </si>
  <si>
    <t>102 排水施設の補修</t>
    <phoneticPr fontId="2"/>
  </si>
  <si>
    <t>103 排水施設の更新等</t>
    <phoneticPr fontId="2"/>
  </si>
  <si>
    <t>関係シート</t>
    <rPh sb="0" eb="2">
      <t>カンケイ</t>
    </rPh>
    <phoneticPr fontId="4"/>
  </si>
  <si>
    <t>様式1-2</t>
    <rPh sb="0" eb="2">
      <t>ヨウシキ</t>
    </rPh>
    <phoneticPr fontId="4"/>
  </si>
  <si>
    <t>（単位はkm,箇所を選択）</t>
    <rPh sb="1" eb="3">
      <t>タンイ</t>
    </rPh>
    <rPh sb="7" eb="9">
      <t>カショ</t>
    </rPh>
    <rPh sb="10" eb="12">
      <t>センタク</t>
    </rPh>
    <phoneticPr fontId="4"/>
  </si>
  <si>
    <t>（km,箇所）</t>
    <rPh sb="4" eb="6">
      <t>カショ</t>
    </rPh>
    <phoneticPr fontId="4"/>
  </si>
  <si>
    <t>完成数量（km,箇所）</t>
    <rPh sb="0" eb="2">
      <t>カンセイ</t>
    </rPh>
    <rPh sb="2" eb="4">
      <t>スウリョウ</t>
    </rPh>
    <rPh sb="8" eb="10">
      <t>カショ</t>
    </rPh>
    <phoneticPr fontId="4"/>
  </si>
  <si>
    <t>和歌山県</t>
    <rPh sb="0" eb="4">
      <t>ワカヤマケン</t>
    </rPh>
    <phoneticPr fontId="4"/>
  </si>
  <si>
    <t>橋本市</t>
    <rPh sb="0" eb="2">
      <t>ハシモト</t>
    </rPh>
    <rPh sb="2" eb="3">
      <t>シ</t>
    </rPh>
    <phoneticPr fontId="4"/>
  </si>
  <si>
    <t>令和　年　月　日</t>
    <rPh sb="0" eb="2">
      <t>レイワ</t>
    </rPh>
    <rPh sb="3" eb="4">
      <t>ネン</t>
    </rPh>
    <rPh sb="5" eb="6">
      <t>ガツ</t>
    </rPh>
    <rPh sb="7" eb="8">
      <t>ニチ</t>
    </rPh>
    <phoneticPr fontId="4"/>
  </si>
  <si>
    <t>令和４年度</t>
    <rPh sb="0" eb="2">
      <t>レイワ</t>
    </rPh>
    <rPh sb="3" eb="5">
      <t>ネンド</t>
    </rPh>
    <phoneticPr fontId="4"/>
  </si>
  <si>
    <t>令和８年度</t>
    <rPh sb="0" eb="2">
      <t>レイワ</t>
    </rPh>
    <rPh sb="3" eb="5">
      <t>ネンド</t>
    </rPh>
    <phoneticPr fontId="4"/>
  </si>
  <si>
    <t>５年</t>
    <rPh sb="1" eb="2">
      <t>ネン</t>
    </rPh>
    <phoneticPr fontId="4"/>
  </si>
  <si>
    <t>令和　　年　　月　　日</t>
    <rPh sb="0" eb="2">
      <t>レイワ</t>
    </rPh>
    <rPh sb="4" eb="5">
      <t>ネン</t>
    </rPh>
    <rPh sb="7" eb="8">
      <t>ガツ</t>
    </rPh>
    <rPh sb="10" eb="11">
      <t>ニチ</t>
    </rPh>
    <phoneticPr fontId="4"/>
  </si>
  <si>
    <t>令和　年度　多面的機能支払交付金に係る実施状況報告書</t>
    <rPh sb="0" eb="2">
      <t>レイワ</t>
    </rPh>
    <rPh sb="3" eb="5">
      <t>ネンド</t>
    </rPh>
    <phoneticPr fontId="4"/>
  </si>
  <si>
    <t>令和　</t>
    <rPh sb="0" eb="2">
      <t>レイワ</t>
    </rPh>
    <phoneticPr fontId="4"/>
  </si>
  <si>
    <t>令和　年度　</t>
    <rPh sb="0" eb="2">
      <t>レイワ</t>
    </rPh>
    <rPh sb="3" eb="5">
      <t>ネンド</t>
    </rPh>
    <phoneticPr fontId="84"/>
  </si>
  <si>
    <t>＜令和　　年度　収支実績　　　　令和　　年　　月　　日現在＞</t>
    <rPh sb="1" eb="3">
      <t>レイワ</t>
    </rPh>
    <rPh sb="5" eb="7">
      <t>ネンド</t>
    </rPh>
    <rPh sb="8" eb="10">
      <t>シュウシ</t>
    </rPh>
    <rPh sb="10" eb="12">
      <t>ジッセキ</t>
    </rPh>
    <rPh sb="16" eb="18">
      <t>レイワ</t>
    </rPh>
    <rPh sb="20" eb="21">
      <t>ネン</t>
    </rPh>
    <rPh sb="23" eb="24">
      <t>ツキ</t>
    </rPh>
    <rPh sb="26" eb="27">
      <t>ニチ</t>
    </rPh>
    <rPh sb="27" eb="29">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</si>
</sst>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quot;　ｈａ&quot;"/>
  </numFmts>
  <fonts count="10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name val="ＭＳ Ｐゴシック"/>
      <family val="3"/>
      <charset val="128"/>
    </font>
    <font>
      <sz val="12"/>
      <color rgb="FFFF0000"/>
      <name val="Meiryo UI"/>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theme="8" tint="0.59996337778862885"/>
        <bgColor indexed="64"/>
      </patternFill>
    </fill>
    <fill>
      <patternFill patternType="solid">
        <fgColor theme="7" tint="0.59996337778862885"/>
        <bgColor indexed="64"/>
      </patternFill>
    </fill>
  </fills>
  <borders count="206">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thin">
        <color auto="1"/>
      </top>
      <bottom style="thin">
        <color auto="1"/>
      </bottom>
      <diagonal style="thin">
        <color auto="1"/>
      </diagonal>
    </border>
    <border diagonalUp="1">
      <left/>
      <right/>
      <top style="thin">
        <color auto="1"/>
      </top>
      <bottom style="double">
        <color indexed="64"/>
      </bottom>
      <diagonal style="thin">
        <color auto="1"/>
      </diagonal>
    </border>
  </borders>
  <cellStyleXfs count="18">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3"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0" fillId="0" borderId="0"/>
    <xf numFmtId="38" fontId="90" fillId="0" borderId="0" applyFont="0" applyFill="0" applyBorder="0" applyAlignment="0" applyProtection="0">
      <alignment vertical="center"/>
    </xf>
    <xf numFmtId="0" fontId="33" fillId="0" borderId="0"/>
    <xf numFmtId="0" fontId="33" fillId="0" borderId="0">
      <alignment vertical="center"/>
    </xf>
  </cellStyleXfs>
  <cellXfs count="209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4"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2" fillId="9" borderId="81" xfId="5" applyFont="1" applyFill="1" applyBorder="1" applyAlignment="1">
      <alignment horizontal="center" vertical="center"/>
    </xf>
    <xf numFmtId="0" fontId="42"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2" fillId="0" borderId="17" xfId="0" applyFont="1" applyBorder="1" applyAlignment="1">
      <alignment vertical="center" wrapText="1"/>
    </xf>
    <xf numFmtId="0" fontId="42" fillId="0" borderId="86" xfId="5" applyFont="1" applyBorder="1">
      <alignment vertical="center"/>
    </xf>
    <xf numFmtId="0" fontId="42"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2"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6" fillId="0" borderId="13" xfId="0" applyFont="1" applyBorder="1" applyAlignment="1">
      <alignment horizontal="left" vertical="center" indent="2"/>
    </xf>
    <xf numFmtId="0" fontId="46" fillId="0" borderId="0" xfId="0" applyFont="1" applyBorder="1" applyAlignment="1">
      <alignment horizontal="left" vertical="center" indent="2"/>
    </xf>
    <xf numFmtId="0" fontId="46"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2" fillId="0" borderId="37" xfId="5" applyFont="1" applyBorder="1">
      <alignment vertical="center"/>
    </xf>
    <xf numFmtId="0" fontId="42"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2" fillId="0" borderId="87" xfId="5" applyFont="1" applyBorder="1" applyAlignment="1">
      <alignment vertical="center" shrinkToFit="1"/>
    </xf>
    <xf numFmtId="0" fontId="42" fillId="0" borderId="95" xfId="5" applyFont="1" applyBorder="1" applyAlignment="1">
      <alignment vertical="center" shrinkToFit="1"/>
    </xf>
    <xf numFmtId="0" fontId="42" fillId="0" borderId="0" xfId="5" applyFont="1" applyBorder="1">
      <alignment vertical="center"/>
    </xf>
    <xf numFmtId="0" fontId="30" fillId="8" borderId="5" xfId="0" applyFont="1" applyFill="1" applyBorder="1" applyAlignment="1">
      <alignment horizontal="center" vertical="center" shrinkToFit="1"/>
    </xf>
    <xf numFmtId="0" fontId="42"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2"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7" fillId="10" borderId="0" xfId="5" applyFont="1" applyFill="1">
      <alignment vertical="center"/>
    </xf>
    <xf numFmtId="0" fontId="47" fillId="10" borderId="0" xfId="0" applyFont="1" applyFill="1">
      <alignment vertical="center"/>
    </xf>
    <xf numFmtId="0" fontId="42"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8"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0"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3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4"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8" fillId="0" borderId="0" xfId="0" applyFont="1">
      <alignment vertical="center"/>
    </xf>
    <xf numFmtId="0" fontId="59" fillId="0" borderId="0" xfId="0" applyFont="1">
      <alignment vertical="center"/>
    </xf>
    <xf numFmtId="0" fontId="59" fillId="0" borderId="0" xfId="0" applyFont="1" applyAlignment="1">
      <alignment horizontal="center" vertical="center"/>
    </xf>
    <xf numFmtId="0" fontId="60" fillId="0" borderId="0" xfId="0" applyFont="1" applyAlignment="1">
      <alignment horizontal="justify" vertical="center"/>
    </xf>
    <xf numFmtId="0" fontId="60" fillId="0" borderId="0" xfId="0" applyFont="1" applyAlignment="1">
      <alignment horizontal="center" vertical="center"/>
    </xf>
    <xf numFmtId="0" fontId="58" fillId="0" borderId="0" xfId="2" applyFont="1"/>
    <xf numFmtId="0" fontId="58" fillId="0" borderId="0" xfId="0" applyFont="1" applyAlignment="1">
      <alignment vertical="center" wrapText="1"/>
    </xf>
    <xf numFmtId="0" fontId="58" fillId="0" borderId="0" xfId="0" applyFont="1" applyAlignment="1">
      <alignment horizontal="center" vertical="center"/>
    </xf>
    <xf numFmtId="0" fontId="58" fillId="0" borderId="0" xfId="2" applyFont="1" applyAlignment="1">
      <alignment vertical="center"/>
    </xf>
    <xf numFmtId="0" fontId="60" fillId="0" borderId="0" xfId="0" applyFont="1">
      <alignment vertical="center"/>
    </xf>
    <xf numFmtId="0" fontId="61" fillId="0" borderId="0" xfId="0" applyFont="1" applyAlignment="1">
      <alignment horizontal="center" vertical="center"/>
    </xf>
    <xf numFmtId="0" fontId="62" fillId="0" borderId="0" xfId="0" applyFont="1">
      <alignment vertical="center"/>
    </xf>
    <xf numFmtId="0" fontId="58" fillId="0" borderId="0" xfId="0" applyFont="1" applyAlignment="1">
      <alignment horizontal="left" vertical="center"/>
    </xf>
    <xf numFmtId="0" fontId="58" fillId="0" borderId="0" xfId="2" applyFont="1" applyAlignment="1">
      <alignment horizontal="center" vertical="center"/>
    </xf>
    <xf numFmtId="0" fontId="58" fillId="0" borderId="0" xfId="2" applyFont="1" applyAlignment="1">
      <alignment horizontal="left"/>
    </xf>
    <xf numFmtId="0" fontId="58" fillId="0" borderId="0" xfId="0" applyFont="1" applyAlignment="1">
      <alignment horizontal="right" vertical="center"/>
    </xf>
    <xf numFmtId="0" fontId="59" fillId="0" borderId="0" xfId="7" applyFont="1">
      <alignment vertical="center"/>
    </xf>
    <xf numFmtId="0" fontId="59" fillId="0" borderId="0" xfId="7" applyFont="1" applyAlignment="1">
      <alignment vertical="center" wrapText="1"/>
    </xf>
    <xf numFmtId="0" fontId="65" fillId="0" borderId="0" xfId="7" applyFont="1">
      <alignment vertical="center"/>
    </xf>
    <xf numFmtId="0" fontId="59" fillId="0" borderId="0" xfId="7" applyFont="1" applyAlignment="1">
      <alignment horizontal="center" vertical="center"/>
    </xf>
    <xf numFmtId="0" fontId="59" fillId="0" borderId="13" xfId="7" applyFont="1" applyBorder="1">
      <alignment vertical="center"/>
    </xf>
    <xf numFmtId="0" fontId="59"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7" fillId="0" borderId="0" xfId="5" applyFont="1">
      <alignment vertical="center"/>
    </xf>
    <xf numFmtId="0" fontId="70" fillId="3" borderId="0" xfId="5" applyFont="1" applyFill="1" applyAlignment="1">
      <alignment horizontal="left" vertical="center"/>
    </xf>
    <xf numFmtId="0" fontId="72" fillId="3" borderId="0" xfId="5" applyFont="1" applyFill="1" applyAlignment="1">
      <alignment horizontal="left" vertical="center"/>
    </xf>
    <xf numFmtId="0" fontId="70"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5"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6"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39" fillId="0" borderId="0" xfId="9" applyFont="1">
      <alignment vertical="center"/>
    </xf>
    <xf numFmtId="0" fontId="40" fillId="0" borderId="0" xfId="9" applyFont="1">
      <alignment vertical="center"/>
    </xf>
    <xf numFmtId="0" fontId="33" fillId="0" borderId="0" xfId="5">
      <alignment vertical="center"/>
    </xf>
    <xf numFmtId="0" fontId="33" fillId="0" borderId="0" xfId="5" applyAlignment="1">
      <alignment vertical="center" wrapText="1"/>
    </xf>
    <xf numFmtId="0" fontId="77" fillId="0" borderId="0" xfId="5" applyFont="1">
      <alignment vertical="center"/>
    </xf>
    <xf numFmtId="0" fontId="77" fillId="0" borderId="91" xfId="5" applyFont="1" applyBorder="1">
      <alignment vertical="center"/>
    </xf>
    <xf numFmtId="0" fontId="77" fillId="0" borderId="82" xfId="5" applyFont="1" applyBorder="1">
      <alignment vertical="center"/>
    </xf>
    <xf numFmtId="0" fontId="77" fillId="0" borderId="87" xfId="5" applyFont="1" applyBorder="1">
      <alignment vertical="center"/>
    </xf>
    <xf numFmtId="0" fontId="77" fillId="0" borderId="37" xfId="5" applyFont="1" applyBorder="1">
      <alignment vertical="center"/>
    </xf>
    <xf numFmtId="0" fontId="77" fillId="0" borderId="12" xfId="5" applyFont="1" applyBorder="1">
      <alignment vertical="center"/>
    </xf>
    <xf numFmtId="0" fontId="77" fillId="0" borderId="16" xfId="5" applyFont="1" applyBorder="1">
      <alignment vertical="center"/>
    </xf>
    <xf numFmtId="0" fontId="77" fillId="0" borderId="85" xfId="5" applyFont="1" applyBorder="1">
      <alignment vertical="center"/>
    </xf>
    <xf numFmtId="0" fontId="78" fillId="0" borderId="5" xfId="5" applyFont="1" applyBorder="1" applyAlignment="1">
      <alignment horizontal="center" vertical="center" wrapText="1"/>
    </xf>
    <xf numFmtId="0" fontId="78" fillId="0" borderId="16" xfId="5" applyFont="1" applyBorder="1" applyAlignment="1">
      <alignment vertical="center" wrapText="1"/>
    </xf>
    <xf numFmtId="0" fontId="80" fillId="0" borderId="0" xfId="5" applyFont="1" applyAlignment="1">
      <alignment horizontal="center" vertical="center"/>
    </xf>
    <xf numFmtId="0" fontId="80" fillId="0" borderId="0" xfId="5" applyFont="1" applyAlignment="1">
      <alignment vertical="center" wrapText="1"/>
    </xf>
    <xf numFmtId="0" fontId="80" fillId="0" borderId="0" xfId="5" applyFont="1">
      <alignment vertical="center"/>
    </xf>
    <xf numFmtId="0" fontId="78" fillId="0" borderId="0" xfId="5" applyFont="1" applyAlignment="1">
      <alignment horizontal="left" vertical="center"/>
    </xf>
    <xf numFmtId="0" fontId="77" fillId="0" borderId="5" xfId="5" applyFont="1" applyBorder="1">
      <alignment vertical="center"/>
    </xf>
    <xf numFmtId="0" fontId="78" fillId="13" borderId="5" xfId="5" applyFont="1" applyFill="1" applyBorder="1" applyAlignment="1">
      <alignment horizontal="center" vertical="center" wrapText="1"/>
    </xf>
    <xf numFmtId="0" fontId="78" fillId="0" borderId="5" xfId="5" applyFont="1" applyBorder="1" applyAlignment="1">
      <alignment vertical="center" wrapText="1"/>
    </xf>
    <xf numFmtId="0" fontId="77" fillId="0" borderId="5" xfId="5" applyFont="1" applyBorder="1" applyAlignment="1">
      <alignment horizontal="center" vertical="center"/>
    </xf>
    <xf numFmtId="0" fontId="79" fillId="13" borderId="6" xfId="5" applyFont="1" applyFill="1" applyBorder="1" applyAlignment="1">
      <alignment horizontal="center" vertical="center" wrapText="1"/>
    </xf>
    <xf numFmtId="0" fontId="80" fillId="0" borderId="0" xfId="5" applyFont="1" applyAlignment="1">
      <alignment horizontal="left" vertical="center" indent="1"/>
    </xf>
    <xf numFmtId="0" fontId="78" fillId="0" borderId="0" xfId="5" applyFont="1">
      <alignment vertical="center"/>
    </xf>
    <xf numFmtId="0" fontId="78" fillId="0" borderId="5" xfId="5" applyFont="1" applyBorder="1" applyAlignment="1">
      <alignment horizontal="left" vertical="center" wrapText="1"/>
    </xf>
    <xf numFmtId="0" fontId="78" fillId="0" borderId="5" xfId="5" applyFont="1" applyBorder="1" applyAlignment="1">
      <alignment vertical="top" wrapText="1"/>
    </xf>
    <xf numFmtId="0" fontId="77" fillId="0" borderId="5" xfId="5" applyFont="1" applyBorder="1" applyAlignment="1">
      <alignment vertical="center" wrapText="1"/>
    </xf>
    <xf numFmtId="0" fontId="80" fillId="0" borderId="0" xfId="5" applyFont="1" applyAlignment="1">
      <alignment horizontal="left" vertical="center" wrapText="1"/>
    </xf>
    <xf numFmtId="0" fontId="77" fillId="0" borderId="91" xfId="5" applyFont="1" applyBorder="1" applyAlignment="1">
      <alignment vertical="center" wrapText="1"/>
    </xf>
    <xf numFmtId="0" fontId="77" fillId="0" borderId="85" xfId="5" applyFont="1" applyBorder="1" applyAlignment="1">
      <alignment vertical="center" wrapText="1"/>
    </xf>
    <xf numFmtId="0" fontId="77" fillId="0" borderId="87" xfId="5" applyFont="1" applyBorder="1" applyAlignment="1">
      <alignment vertical="center" wrapText="1"/>
    </xf>
    <xf numFmtId="0" fontId="77" fillId="0" borderId="82" xfId="5" applyFont="1" applyBorder="1" applyAlignment="1">
      <alignment vertical="center" wrapText="1"/>
    </xf>
    <xf numFmtId="0" fontId="78" fillId="0" borderId="8" xfId="5" applyFont="1" applyBorder="1" applyAlignment="1">
      <alignment horizontal="left" vertical="center" wrapText="1"/>
    </xf>
    <xf numFmtId="0" fontId="77" fillId="0" borderId="29" xfId="5" applyFont="1" applyBorder="1" applyAlignment="1">
      <alignment vertical="center" wrapText="1"/>
    </xf>
    <xf numFmtId="0" fontId="77" fillId="0" borderId="5" xfId="5" applyFont="1" applyBorder="1" applyAlignment="1">
      <alignment horizontal="center" vertical="center" wrapText="1"/>
    </xf>
    <xf numFmtId="0" fontId="78" fillId="0" borderId="5" xfId="5" applyFont="1" applyBorder="1" applyAlignment="1">
      <alignment vertical="center" wrapText="1" shrinkToFit="1"/>
    </xf>
    <xf numFmtId="0" fontId="81" fillId="0" borderId="5" xfId="5" applyFont="1" applyBorder="1" applyAlignment="1">
      <alignment vertical="center" wrapText="1"/>
    </xf>
    <xf numFmtId="0" fontId="78" fillId="0" borderId="0" xfId="5" applyFont="1" applyAlignment="1">
      <alignment horizontal="center" vertical="center"/>
    </xf>
    <xf numFmtId="0" fontId="78" fillId="0" borderId="0" xfId="5" applyFont="1" applyAlignment="1">
      <alignment vertical="center" wrapText="1"/>
    </xf>
    <xf numFmtId="0" fontId="78" fillId="0" borderId="0" xfId="5" applyFont="1" applyAlignment="1">
      <alignment horizontal="left" vertical="center" indent="1"/>
    </xf>
    <xf numFmtId="0" fontId="82" fillId="0" borderId="0" xfId="5" applyFont="1" applyAlignment="1">
      <alignment horizontal="center" vertical="center"/>
    </xf>
    <xf numFmtId="0" fontId="82" fillId="0" borderId="0" xfId="5" applyFont="1" applyAlignment="1">
      <alignment vertical="center" wrapText="1"/>
    </xf>
    <xf numFmtId="0" fontId="82" fillId="0" borderId="0" xfId="5" applyFont="1">
      <alignment vertical="center"/>
    </xf>
    <xf numFmtId="0" fontId="77" fillId="0" borderId="37" xfId="5" applyFont="1" applyBorder="1" applyAlignment="1">
      <alignment vertical="center" wrapText="1"/>
    </xf>
    <xf numFmtId="0" fontId="78" fillId="13" borderId="6" xfId="5" applyFont="1" applyFill="1" applyBorder="1" applyAlignment="1">
      <alignment horizontal="center" vertical="center"/>
    </xf>
    <xf numFmtId="0" fontId="78" fillId="0" borderId="5" xfId="5" applyFont="1" applyBorder="1" applyAlignment="1">
      <alignment horizontal="left" vertical="top"/>
    </xf>
    <xf numFmtId="0" fontId="78" fillId="0" borderId="5" xfId="5" applyFont="1" applyBorder="1" applyAlignment="1">
      <alignment vertical="top"/>
    </xf>
    <xf numFmtId="0" fontId="77" fillId="0" borderId="29" xfId="5" applyFont="1" applyBorder="1">
      <alignment vertical="center"/>
    </xf>
    <xf numFmtId="0" fontId="78" fillId="13" borderId="5" xfId="5" applyFont="1" applyFill="1" applyBorder="1" applyAlignment="1">
      <alignment horizontal="center" vertical="center"/>
    </xf>
    <xf numFmtId="0" fontId="79" fillId="0" borderId="0" xfId="5" applyFont="1" applyAlignment="1">
      <alignment horizontal="left" vertical="center"/>
    </xf>
    <xf numFmtId="0" fontId="79"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5" fillId="0" borderId="0" xfId="12" applyNumberFormat="1" applyFont="1" applyAlignment="1">
      <alignment horizontal="left"/>
    </xf>
    <xf numFmtId="0" fontId="85" fillId="0" borderId="0" xfId="12" applyFont="1" applyAlignment="1">
      <alignment horizontal="right" vertical="center"/>
    </xf>
    <xf numFmtId="212" fontId="86" fillId="0" borderId="0" xfId="12" applyNumberFormat="1" applyFont="1" applyAlignment="1">
      <alignment horizontal="left" vertical="center"/>
    </xf>
    <xf numFmtId="0" fontId="85" fillId="0" borderId="26" xfId="10" applyFont="1" applyBorder="1" applyAlignment="1">
      <alignment horizontal="right" vertical="center" wrapText="1" shrinkToFit="1"/>
    </xf>
    <xf numFmtId="212" fontId="86"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217" fontId="6" fillId="3" borderId="150"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1"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217" fontId="6" fillId="3" borderId="153"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5" fillId="4" borderId="109" xfId="10" applyFont="1" applyFill="1" applyBorder="1" applyAlignment="1">
      <alignment horizontal="center" vertical="center" wrapText="1"/>
    </xf>
    <xf numFmtId="0" fontId="5" fillId="4" borderId="154"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shrinkToFit="1"/>
    </xf>
    <xf numFmtId="0" fontId="6" fillId="4" borderId="160" xfId="10" applyFont="1" applyFill="1" applyBorder="1" applyAlignment="1">
      <alignment horizontal="center" vertical="center"/>
    </xf>
    <xf numFmtId="0" fontId="3" fillId="0" borderId="0" xfId="9" applyFont="1">
      <alignment vertical="center"/>
    </xf>
    <xf numFmtId="0" fontId="40"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5"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5" fillId="5" borderId="8" xfId="0" applyFont="1" applyFill="1" applyBorder="1">
      <alignment vertical="center"/>
    </xf>
    <xf numFmtId="0" fontId="75" fillId="5" borderId="6" xfId="0" applyFont="1" applyFill="1" applyBorder="1" applyAlignment="1">
      <alignment horizontal="right" vertical="center"/>
    </xf>
    <xf numFmtId="0" fontId="87" fillId="5" borderId="5" xfId="0" applyFont="1" applyFill="1" applyBorder="1">
      <alignment vertical="center"/>
    </xf>
    <xf numFmtId="0" fontId="75" fillId="5" borderId="5" xfId="0" applyFont="1" applyFill="1" applyBorder="1">
      <alignment vertical="center"/>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2"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2" xfId="0" applyNumberFormat="1" applyFont="1" applyFill="1" applyBorder="1">
      <alignment vertical="center"/>
    </xf>
    <xf numFmtId="0" fontId="5" fillId="0" borderId="164"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2"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1" xfId="0" applyNumberFormat="1" applyFont="1" applyFill="1" applyBorder="1" applyAlignment="1">
      <alignment vertical="center" wrapText="1"/>
    </xf>
    <xf numFmtId="0" fontId="5" fillId="4" borderId="174"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3" fillId="0" borderId="0" xfId="0" applyFont="1">
      <alignment vertical="center"/>
    </xf>
    <xf numFmtId="0" fontId="19" fillId="0" borderId="0" xfId="0" applyFont="1" applyAlignment="1">
      <alignment vertical="center" wrapText="1"/>
    </xf>
    <xf numFmtId="0" fontId="43" fillId="0" borderId="0" xfId="0" applyFont="1" applyAlignment="1">
      <alignment horizontal="left" vertical="center"/>
    </xf>
    <xf numFmtId="0" fontId="88"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3"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1" fillId="0" borderId="0" xfId="14" applyFont="1"/>
    <xf numFmtId="0" fontId="91"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1" fillId="0" borderId="0" xfId="14" applyFont="1" applyAlignment="1">
      <alignment horizontal="center"/>
    </xf>
    <xf numFmtId="0" fontId="91" fillId="4" borderId="5" xfId="14" applyFont="1" applyFill="1" applyBorder="1" applyAlignment="1">
      <alignment horizontal="center"/>
    </xf>
    <xf numFmtId="0" fontId="30" fillId="0" borderId="0" xfId="14" applyFont="1"/>
    <xf numFmtId="0" fontId="39" fillId="0" borderId="0" xfId="5" applyFont="1">
      <alignment vertical="center"/>
    </xf>
    <xf numFmtId="0" fontId="39" fillId="0" borderId="0" xfId="5" applyFont="1" applyAlignment="1">
      <alignment vertical="center" wrapText="1"/>
    </xf>
    <xf numFmtId="0" fontId="39" fillId="13" borderId="5" xfId="5" applyFont="1" applyFill="1" applyBorder="1" applyAlignment="1">
      <alignment horizontal="center" vertical="center"/>
    </xf>
    <xf numFmtId="0" fontId="39" fillId="0" borderId="5" xfId="5" applyFont="1" applyBorder="1" applyAlignment="1">
      <alignment vertical="center" wrapText="1"/>
    </xf>
    <xf numFmtId="0" fontId="39" fillId="0" borderId="12" xfId="5" applyFont="1" applyBorder="1" applyAlignment="1">
      <alignment vertical="center" wrapText="1"/>
    </xf>
    <xf numFmtId="0" fontId="39" fillId="0" borderId="12" xfId="5" applyFont="1" applyBorder="1" applyAlignment="1">
      <alignment vertical="top" wrapText="1"/>
    </xf>
    <xf numFmtId="0" fontId="39" fillId="0" borderId="5" xfId="5" applyFont="1" applyBorder="1" applyAlignment="1">
      <alignment vertical="top" wrapText="1"/>
    </xf>
    <xf numFmtId="0" fontId="39" fillId="0" borderId="5" xfId="5" applyFont="1" applyBorder="1" applyAlignment="1">
      <alignment horizontal="center" vertical="center" wrapText="1"/>
    </xf>
    <xf numFmtId="0" fontId="39"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8" fillId="0" borderId="0" xfId="5" applyFont="1" applyAlignment="1">
      <alignment horizontal="left" vertical="center"/>
    </xf>
    <xf numFmtId="0" fontId="39" fillId="13" borderId="5" xfId="5" applyFont="1" applyFill="1" applyBorder="1" applyAlignment="1">
      <alignment horizontal="center" vertical="center" wrapText="1"/>
    </xf>
    <xf numFmtId="0" fontId="39" fillId="0" borderId="6" xfId="5" applyFont="1" applyBorder="1" applyAlignment="1">
      <alignment horizontal="center" vertical="center" wrapText="1"/>
    </xf>
    <xf numFmtId="0" fontId="34" fillId="0" borderId="0" xfId="5" applyFont="1" applyAlignment="1">
      <alignment horizontal="left" vertical="center" indent="1"/>
    </xf>
    <xf numFmtId="0" fontId="40" fillId="0" borderId="0" xfId="5" applyFont="1">
      <alignment vertical="center"/>
    </xf>
    <xf numFmtId="0" fontId="39"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39" fillId="0" borderId="16" xfId="5" applyFont="1" applyBorder="1" applyAlignment="1">
      <alignment vertical="center" wrapText="1"/>
    </xf>
    <xf numFmtId="0" fontId="34" fillId="0" borderId="0" xfId="5" applyFont="1" applyAlignment="1">
      <alignment horizontal="left" vertical="center" wrapText="1"/>
    </xf>
    <xf numFmtId="0" fontId="39" fillId="0" borderId="5" xfId="5" applyFont="1" applyBorder="1" applyAlignment="1">
      <alignment horizontal="left" vertical="top" wrapText="1"/>
    </xf>
    <xf numFmtId="0" fontId="39" fillId="0" borderId="12" xfId="5" applyFont="1" applyBorder="1" applyAlignment="1">
      <alignment horizontal="left" vertical="top" wrapText="1"/>
    </xf>
    <xf numFmtId="0" fontId="39" fillId="0" borderId="8" xfId="5" applyFont="1" applyBorder="1" applyAlignment="1">
      <alignment horizontal="left" vertical="center" wrapText="1"/>
    </xf>
    <xf numFmtId="0" fontId="39" fillId="0" borderId="12" xfId="5" applyFont="1" applyBorder="1" applyAlignment="1">
      <alignment vertical="top" wrapText="1" shrinkToFit="1"/>
    </xf>
    <xf numFmtId="0" fontId="39" fillId="0" borderId="5" xfId="5" applyFont="1" applyBorder="1" applyAlignment="1">
      <alignment vertical="center" shrinkToFit="1"/>
    </xf>
    <xf numFmtId="0" fontId="39" fillId="0" borderId="0" xfId="5" applyFont="1" applyAlignment="1">
      <alignment horizontal="center" vertical="center"/>
    </xf>
    <xf numFmtId="0" fontId="39" fillId="0" borderId="0" xfId="5" applyFont="1" applyAlignment="1">
      <alignment horizontal="left" vertical="center" indent="1"/>
    </xf>
    <xf numFmtId="0" fontId="39" fillId="0" borderId="16" xfId="5" applyFont="1" applyBorder="1" applyAlignment="1">
      <alignment horizontal="left" vertical="center" wrapText="1"/>
    </xf>
    <xf numFmtId="0" fontId="39" fillId="0" borderId="5" xfId="5" applyFont="1" applyBorder="1" applyAlignment="1">
      <alignment vertical="top" shrinkToFit="1"/>
    </xf>
    <xf numFmtId="0" fontId="34" fillId="13" borderId="5" xfId="5" applyFont="1" applyFill="1" applyBorder="1" applyAlignment="1">
      <alignment horizontal="center" vertical="center"/>
    </xf>
    <xf numFmtId="0" fontId="60" fillId="15" borderId="0" xfId="0" applyFont="1" applyFill="1" applyAlignment="1">
      <alignment horizontal="left" vertical="center"/>
    </xf>
    <xf numFmtId="0" fontId="58" fillId="15" borderId="0" xfId="0" applyFont="1" applyFill="1" applyAlignment="1">
      <alignment horizontal="left" vertical="center"/>
    </xf>
    <xf numFmtId="58" fontId="58" fillId="3" borderId="0" xfId="0" applyNumberFormat="1" applyFont="1" applyFill="1" applyAlignment="1">
      <alignment horizontal="right" vertical="center"/>
    </xf>
    <xf numFmtId="0" fontId="59" fillId="3" borderId="0" xfId="7" applyFont="1" applyFill="1">
      <alignment vertical="center"/>
    </xf>
    <xf numFmtId="0" fontId="14" fillId="3" borderId="16" xfId="0" applyFont="1" applyFill="1" applyBorder="1" applyAlignment="1">
      <alignment horizontal="center" vertical="center" shrinkToFit="1"/>
    </xf>
    <xf numFmtId="183" fontId="16" fillId="15" borderId="25" xfId="1" applyNumberFormat="1" applyFont="1" applyFill="1" applyBorder="1" applyAlignment="1">
      <alignment horizontal="right" vertical="center" shrinkToFit="1"/>
    </xf>
    <xf numFmtId="0" fontId="27" fillId="0" borderId="0" xfId="0" applyFont="1" applyAlignment="1">
      <alignment vertical="top"/>
    </xf>
    <xf numFmtId="0" fontId="3" fillId="15" borderId="5" xfId="0" applyFont="1" applyFill="1" applyBorder="1" applyAlignment="1">
      <alignment horizontal="center" vertical="center"/>
    </xf>
    <xf numFmtId="207" fontId="3" fillId="15" borderId="5" xfId="0" applyNumberFormat="1" applyFont="1" applyFill="1" applyBorder="1" applyAlignment="1">
      <alignment horizontal="center" vertical="center"/>
    </xf>
    <xf numFmtId="207" fontId="3" fillId="15"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7" applyFont="1" applyAlignment="1" applyProtection="1">
      <protection locked="0"/>
    </xf>
    <xf numFmtId="0" fontId="5" fillId="0" borderId="0" xfId="17" applyFont="1" applyAlignment="1" applyProtection="1">
      <alignment horizontal="center" vertical="center"/>
      <protection locked="0"/>
    </xf>
    <xf numFmtId="0" fontId="5" fillId="0" borderId="0" xfId="17" applyFont="1" applyAlignment="1" applyProtection="1">
      <alignment horizontal="center" vertical="center" wrapText="1"/>
      <protection locked="0"/>
    </xf>
    <xf numFmtId="0" fontId="5" fillId="0" borderId="0" xfId="17" applyFont="1" applyAlignment="1" applyProtection="1">
      <alignment horizontal="center"/>
      <protection locked="0"/>
    </xf>
    <xf numFmtId="0" fontId="34" fillId="0" borderId="0" xfId="17" applyFont="1" applyAlignment="1" applyProtection="1">
      <alignment horizontal="center" vertical="center"/>
      <protection locked="0"/>
    </xf>
    <xf numFmtId="0" fontId="6" fillId="6" borderId="0" xfId="17" applyFont="1" applyFill="1" applyAlignment="1" applyProtection="1">
      <protection locked="0"/>
    </xf>
    <xf numFmtId="0" fontId="39" fillId="6" borderId="184" xfId="5" applyFont="1" applyFill="1" applyBorder="1" applyAlignment="1">
      <alignment horizontal="center" vertical="top" textRotation="255" wrapText="1"/>
    </xf>
    <xf numFmtId="0" fontId="39" fillId="6" borderId="185" xfId="5" applyFont="1" applyFill="1" applyBorder="1" applyAlignment="1">
      <alignment horizontal="center" vertical="top" textRotation="255" wrapText="1"/>
    </xf>
    <xf numFmtId="0" fontId="39" fillId="6" borderId="186" xfId="5" applyFont="1" applyFill="1" applyBorder="1" applyAlignment="1">
      <alignment horizontal="center" vertical="top" textRotation="255" wrapText="1"/>
    </xf>
    <xf numFmtId="0" fontId="6" fillId="6" borderId="187" xfId="17" applyFont="1" applyFill="1" applyBorder="1" applyAlignment="1" applyProtection="1">
      <alignment vertical="top" textRotation="255"/>
      <protection locked="0"/>
    </xf>
    <xf numFmtId="0" fontId="39" fillId="6" borderId="187"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7" applyFont="1" applyAlignment="1" applyProtection="1">
      <alignment vertical="top" textRotation="255"/>
      <protection locked="0"/>
    </xf>
    <xf numFmtId="0" fontId="3" fillId="6" borderId="141" xfId="17" applyFont="1" applyFill="1" applyBorder="1" applyAlignment="1" applyProtection="1">
      <alignment horizontal="center" vertical="center"/>
      <protection locked="0"/>
    </xf>
    <xf numFmtId="0" fontId="40" fillId="6" borderId="5" xfId="17" applyFont="1" applyFill="1" applyBorder="1" applyAlignment="1" applyProtection="1">
      <alignment horizontal="center" vertical="center"/>
      <protection locked="0"/>
    </xf>
    <xf numFmtId="0" fontId="40" fillId="6" borderId="8" xfId="17" applyFont="1" applyFill="1" applyBorder="1" applyAlignment="1" applyProtection="1">
      <alignment horizontal="center" vertical="center"/>
      <protection locked="0"/>
    </xf>
    <xf numFmtId="0" fontId="40" fillId="6" borderId="188" xfId="17" applyFont="1" applyFill="1" applyBorder="1" applyAlignment="1" applyProtection="1">
      <alignment horizontal="center" vertical="center"/>
      <protection locked="0"/>
    </xf>
    <xf numFmtId="0" fontId="40" fillId="6" borderId="141" xfId="17"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88" xfId="17" applyFont="1" applyFill="1" applyBorder="1" applyAlignment="1" applyProtection="1">
      <alignment horizontal="center" vertical="center" wrapText="1"/>
      <protection locked="0"/>
    </xf>
    <xf numFmtId="0" fontId="5" fillId="6" borderId="189" xfId="17" applyFont="1" applyFill="1" applyBorder="1" applyAlignment="1" applyProtection="1">
      <alignment horizontal="center" vertical="center" wrapText="1"/>
      <protection locked="0"/>
    </xf>
    <xf numFmtId="0" fontId="5" fillId="6" borderId="52" xfId="17" applyFont="1" applyFill="1" applyBorder="1" applyAlignment="1" applyProtection="1">
      <protection locked="0"/>
    </xf>
    <xf numFmtId="0" fontId="5" fillId="0" borderId="0" xfId="17" applyFont="1" applyAlignment="1" applyProtection="1">
      <protection locked="0"/>
    </xf>
    <xf numFmtId="0" fontId="34" fillId="6" borderId="0" xfId="17" applyFont="1" applyFill="1" applyAlignment="1" applyProtection="1">
      <alignment horizontal="center" vertical="center"/>
      <protection locked="0"/>
    </xf>
    <xf numFmtId="0" fontId="39" fillId="0" borderId="0" xfId="17" applyFont="1" applyProtection="1">
      <alignment vertical="center"/>
      <protection locked="0"/>
    </xf>
    <xf numFmtId="0" fontId="39" fillId="6" borderId="0" xfId="17" applyFont="1" applyFill="1" applyProtection="1">
      <alignment vertical="center"/>
      <protection locked="0"/>
    </xf>
    <xf numFmtId="0" fontId="5" fillId="6" borderId="0" xfId="17" applyFont="1" applyFill="1" applyAlignment="1" applyProtection="1">
      <protection locked="0"/>
    </xf>
    <xf numFmtId="0" fontId="94" fillId="0" borderId="0" xfId="17" applyFont="1" applyProtection="1">
      <alignment vertical="center"/>
      <protection locked="0"/>
    </xf>
    <xf numFmtId="0" fontId="85" fillId="0" borderId="0" xfId="17" applyFont="1" applyAlignment="1" applyProtection="1">
      <protection locked="0"/>
    </xf>
    <xf numFmtId="0" fontId="98" fillId="0" borderId="0" xfId="17" applyFont="1" applyAlignment="1" applyProtection="1">
      <protection locked="0"/>
    </xf>
    <xf numFmtId="0" fontId="6" fillId="0" borderId="0" xfId="17" applyFont="1" applyProtection="1">
      <alignment vertical="center"/>
      <protection locked="0"/>
    </xf>
    <xf numFmtId="0" fontId="48" fillId="0" borderId="0" xfId="17" applyFont="1" applyAlignment="1" applyProtection="1">
      <protection locked="0"/>
    </xf>
    <xf numFmtId="0" fontId="48" fillId="0" borderId="0" xfId="17" applyFont="1" applyAlignment="1" applyProtection="1">
      <alignment horizontal="right"/>
      <protection locked="0"/>
    </xf>
    <xf numFmtId="0" fontId="39" fillId="0" borderId="0" xfId="17" applyFont="1" applyAlignment="1" applyProtection="1">
      <protection locked="0"/>
    </xf>
    <xf numFmtId="0" fontId="6" fillId="0" borderId="0" xfId="17" applyFont="1" applyAlignment="1" applyProtection="1">
      <alignment horizontal="center"/>
      <protection locked="0"/>
    </xf>
    <xf numFmtId="0" fontId="101" fillId="0" borderId="0" xfId="17" applyFont="1" applyAlignment="1" applyProtection="1">
      <protection locked="0"/>
    </xf>
    <xf numFmtId="0" fontId="11" fillId="0" borderId="0" xfId="17" applyFont="1" applyProtection="1">
      <alignment vertical="center"/>
      <protection locked="0"/>
    </xf>
    <xf numFmtId="0" fontId="85" fillId="0" borderId="0" xfId="17" applyFont="1" applyProtection="1">
      <alignment vertical="center"/>
      <protection locked="0"/>
    </xf>
    <xf numFmtId="0" fontId="53" fillId="0" borderId="0" xfId="17" applyFont="1" applyAlignment="1" applyProtection="1">
      <alignment horizontal="center" vertical="center"/>
      <protection locked="0"/>
    </xf>
    <xf numFmtId="0" fontId="53"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3" fillId="0" borderId="5" xfId="17" applyFont="1" applyBorder="1" applyProtection="1">
      <alignment vertical="center"/>
      <protection locked="0"/>
    </xf>
    <xf numFmtId="0" fontId="53" fillId="0" borderId="5" xfId="17" applyFont="1" applyBorder="1" applyAlignment="1" applyProtection="1">
      <alignment horizontal="center" vertical="center"/>
      <protection locked="0"/>
    </xf>
    <xf numFmtId="0" fontId="6" fillId="0" borderId="0" xfId="17" applyFont="1" applyAlignment="1" applyProtection="1">
      <alignment horizontal="right"/>
      <protection locked="0"/>
    </xf>
    <xf numFmtId="0" fontId="6" fillId="3" borderId="5" xfId="0" applyFont="1" applyFill="1" applyBorder="1" applyAlignment="1">
      <alignment horizontal="center" vertical="center"/>
    </xf>
    <xf numFmtId="0" fontId="70" fillId="15" borderId="0" xfId="5" applyFont="1" applyFill="1" applyAlignment="1">
      <alignment horizontal="left" vertical="center"/>
    </xf>
    <xf numFmtId="0" fontId="70" fillId="3" borderId="0" xfId="5" applyFont="1" applyFill="1">
      <alignment vertical="center"/>
    </xf>
    <xf numFmtId="0" fontId="6" fillId="15" borderId="26" xfId="9" applyFont="1" applyFill="1" applyBorder="1" applyAlignment="1">
      <alignment horizontal="right" vertical="center"/>
    </xf>
    <xf numFmtId="0" fontId="35" fillId="3" borderId="0" xfId="9" applyFont="1" applyFill="1" applyAlignment="1">
      <alignment horizontal="center"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8" fillId="0" borderId="0" xfId="5" applyFont="1">
      <alignment vertical="center"/>
    </xf>
    <xf numFmtId="0" fontId="6" fillId="0" borderId="0" xfId="9" applyFont="1">
      <alignmen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5"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198" xfId="10" applyFont="1" applyFill="1" applyBorder="1" applyAlignment="1">
      <alignment horizontal="center" vertical="center"/>
    </xf>
    <xf numFmtId="0" fontId="59" fillId="0" borderId="0" xfId="0" applyFont="1" applyAlignment="1">
      <alignment horizontal="left" vertical="center"/>
    </xf>
    <xf numFmtId="0" fontId="58" fillId="0" borderId="0" xfId="0" applyFont="1" applyAlignment="1">
      <alignment horizontal="left" vertical="center" wrapText="1"/>
    </xf>
    <xf numFmtId="0" fontId="59" fillId="0" borderId="0" xfId="0" applyFont="1" applyAlignment="1">
      <alignment horizontal="right" vertical="center" wrapText="1"/>
    </xf>
    <xf numFmtId="0" fontId="102"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8"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78" fillId="13" borderId="12" xfId="5" applyFont="1" applyFill="1" applyBorder="1" applyAlignment="1">
      <alignment horizontal="center" vertical="center"/>
    </xf>
    <xf numFmtId="0" fontId="30" fillId="3" borderId="199" xfId="0" applyFont="1" applyFill="1" applyBorder="1">
      <alignment vertical="center"/>
    </xf>
    <xf numFmtId="0" fontId="30" fillId="3" borderId="87" xfId="0" applyFont="1" applyFill="1" applyBorder="1">
      <alignment vertical="center"/>
    </xf>
    <xf numFmtId="0" fontId="30" fillId="17" borderId="87" xfId="0" applyFont="1" applyFill="1" applyBorder="1">
      <alignment vertical="center"/>
    </xf>
    <xf numFmtId="0" fontId="30" fillId="17" borderId="91" xfId="0" applyFont="1" applyFill="1" applyBorder="1">
      <alignment vertical="center"/>
    </xf>
    <xf numFmtId="0" fontId="30" fillId="3" borderId="85" xfId="0" applyFont="1" applyFill="1" applyBorder="1">
      <alignment vertical="center"/>
    </xf>
    <xf numFmtId="0" fontId="30" fillId="0" borderId="87" xfId="0" applyFont="1" applyBorder="1" applyAlignment="1">
      <alignment vertical="center" shrinkToFit="1"/>
    </xf>
    <xf numFmtId="182" fontId="16" fillId="8" borderId="18" xfId="1" applyNumberFormat="1" applyFont="1" applyFill="1" applyBorder="1" applyAlignment="1">
      <alignment horizontal="right" vertical="center" shrinkToFit="1"/>
    </xf>
    <xf numFmtId="0" fontId="15" fillId="8" borderId="12" xfId="0" applyFont="1" applyFill="1" applyBorder="1" applyAlignment="1">
      <alignment horizontal="center" vertical="center" shrinkToFit="1"/>
    </xf>
    <xf numFmtId="0" fontId="14" fillId="8" borderId="13" xfId="0" applyFont="1" applyFill="1" applyBorder="1" applyAlignment="1">
      <alignment horizontal="center" vertical="center" shrinkToFit="1"/>
    </xf>
    <xf numFmtId="0" fontId="14" fillId="8" borderId="12" xfId="0" applyFont="1" applyFill="1" applyBorder="1" applyAlignment="1">
      <alignment horizontal="center" vertical="center" shrinkToFit="1"/>
    </xf>
    <xf numFmtId="0" fontId="6" fillId="3" borderId="136" xfId="10" applyFont="1" applyFill="1" applyBorder="1" applyAlignment="1">
      <alignment vertical="center" shrinkToFit="1"/>
    </xf>
    <xf numFmtId="0" fontId="6" fillId="3" borderId="141" xfId="10" applyFont="1" applyFill="1" applyBorder="1" applyAlignment="1">
      <alignment vertical="center" shrinkToFit="1"/>
    </xf>
    <xf numFmtId="0" fontId="6" fillId="3" borderId="152" xfId="10" applyFont="1" applyFill="1" applyBorder="1" applyAlignment="1">
      <alignment vertical="center" shrinkToFit="1"/>
    </xf>
    <xf numFmtId="0" fontId="6" fillId="3" borderId="147" xfId="10" applyFont="1" applyFill="1" applyBorder="1" applyAlignment="1">
      <alignment vertical="center" shrinkToFit="1"/>
    </xf>
    <xf numFmtId="0" fontId="30" fillId="0" borderId="20" xfId="0" applyFont="1" applyBorder="1">
      <alignment vertical="center"/>
    </xf>
    <xf numFmtId="0" fontId="59" fillId="3" borderId="5" xfId="7" applyFont="1" applyFill="1" applyBorder="1" applyAlignment="1">
      <alignment horizontal="center" vertical="center"/>
    </xf>
    <xf numFmtId="0" fontId="104" fillId="0" borderId="91" xfId="0" applyFont="1" applyBorder="1">
      <alignment vertical="center"/>
    </xf>
    <xf numFmtId="0" fontId="104" fillId="0" borderId="0" xfId="0" applyFont="1" applyFill="1" applyAlignment="1">
      <alignment vertical="center"/>
    </xf>
    <xf numFmtId="0" fontId="104" fillId="0" borderId="13" xfId="0" applyFont="1" applyBorder="1">
      <alignment vertical="center"/>
    </xf>
    <xf numFmtId="0" fontId="104" fillId="0" borderId="0" xfId="0" applyFont="1">
      <alignment vertical="center"/>
    </xf>
    <xf numFmtId="0" fontId="104" fillId="0" borderId="0" xfId="5" applyFont="1">
      <alignment vertical="center"/>
    </xf>
    <xf numFmtId="0" fontId="30" fillId="0" borderId="13" xfId="0" applyFont="1" applyBorder="1">
      <alignment vertical="center"/>
    </xf>
    <xf numFmtId="0" fontId="39" fillId="3" borderId="12" xfId="5" applyFont="1" applyFill="1" applyBorder="1" applyAlignment="1">
      <alignment vertical="center" wrapText="1"/>
    </xf>
    <xf numFmtId="0" fontId="39" fillId="3" borderId="5" xfId="5" applyFont="1" applyFill="1" applyBorder="1" applyAlignment="1">
      <alignment vertical="center" wrapText="1"/>
    </xf>
    <xf numFmtId="0" fontId="78" fillId="3" borderId="17" xfId="5" applyFont="1" applyFill="1" applyBorder="1" applyAlignment="1">
      <alignment vertical="center" wrapText="1"/>
    </xf>
    <xf numFmtId="0" fontId="78" fillId="3" borderId="6" xfId="5" applyFont="1" applyFill="1" applyBorder="1" applyAlignment="1">
      <alignment vertical="center" wrapText="1"/>
    </xf>
    <xf numFmtId="0" fontId="77" fillId="3" borderId="87" xfId="5" applyFont="1" applyFill="1" applyBorder="1">
      <alignment vertical="center"/>
    </xf>
    <xf numFmtId="0" fontId="77" fillId="3" borderId="37" xfId="5" applyFont="1" applyFill="1" applyBorder="1">
      <alignment vertical="center"/>
    </xf>
    <xf numFmtId="0" fontId="77" fillId="3" borderId="91" xfId="5" applyFont="1" applyFill="1" applyBorder="1">
      <alignment vertical="center"/>
    </xf>
    <xf numFmtId="0" fontId="77" fillId="3" borderId="12" xfId="5" applyFont="1" applyFill="1" applyBorder="1">
      <alignment vertical="center"/>
    </xf>
    <xf numFmtId="0" fontId="77" fillId="3" borderId="5" xfId="5" applyFont="1" applyFill="1" applyBorder="1">
      <alignment vertical="center"/>
    </xf>
    <xf numFmtId="0" fontId="5" fillId="0" borderId="13" xfId="0" applyFont="1" applyFill="1" applyBorder="1" applyAlignment="1">
      <alignment vertical="center"/>
    </xf>
    <xf numFmtId="225" fontId="16" fillId="0" borderId="13" xfId="1" applyNumberFormat="1" applyFont="1" applyFill="1" applyBorder="1" applyAlignment="1">
      <alignment vertical="center" shrinkToFit="1"/>
    </xf>
    <xf numFmtId="225" fontId="16" fillId="0" borderId="0" xfId="1" applyNumberFormat="1" applyFont="1" applyFill="1" applyBorder="1" applyAlignment="1">
      <alignment vertical="center" shrinkToFit="1"/>
    </xf>
    <xf numFmtId="188" fontId="17" fillId="0" borderId="13" xfId="1" applyNumberFormat="1" applyFont="1" applyFill="1" applyBorder="1" applyAlignment="1">
      <alignment vertical="center" wrapText="1"/>
    </xf>
    <xf numFmtId="188" fontId="16" fillId="0" borderId="13" xfId="1" applyNumberFormat="1" applyFont="1" applyFill="1" applyBorder="1" applyAlignment="1">
      <alignment vertical="center" shrinkToFit="1"/>
    </xf>
    <xf numFmtId="188" fontId="17" fillId="0" borderId="0" xfId="1" applyNumberFormat="1" applyFont="1" applyFill="1" applyBorder="1" applyAlignment="1">
      <alignment vertical="center" wrapText="1"/>
    </xf>
    <xf numFmtId="188" fontId="16" fillId="0" borderId="0" xfId="1" applyNumberFormat="1" applyFont="1" applyFill="1" applyBorder="1" applyAlignment="1">
      <alignment vertical="center" shrinkToFit="1"/>
    </xf>
    <xf numFmtId="0" fontId="104" fillId="7" borderId="10" xfId="0" applyFont="1" applyFill="1" applyBorder="1">
      <alignmen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0" fillId="0" borderId="0" xfId="0" applyFont="1" applyAlignment="1">
      <alignment horizontal="justify" vertical="center"/>
    </xf>
    <xf numFmtId="208" fontId="58" fillId="15" borderId="0" xfId="2" applyNumberFormat="1" applyFont="1" applyFill="1" applyAlignment="1">
      <alignment horizontal="right"/>
    </xf>
    <xf numFmtId="0" fontId="59" fillId="0" borderId="0" xfId="0" applyFont="1" applyAlignment="1">
      <alignment vertical="center" wrapText="1"/>
    </xf>
    <xf numFmtId="0" fontId="60" fillId="0" borderId="0" xfId="0" applyFont="1" applyAlignment="1">
      <alignment horizontal="center" vertical="center"/>
    </xf>
    <xf numFmtId="0" fontId="59" fillId="0" borderId="0" xfId="7" applyFont="1" applyAlignment="1">
      <alignment horizontal="center" vertical="center"/>
    </xf>
    <xf numFmtId="209" fontId="59" fillId="15" borderId="0" xfId="7" applyNumberFormat="1" applyFont="1" applyFill="1" applyAlignment="1">
      <alignment horizontal="right" vertical="center"/>
    </xf>
    <xf numFmtId="0" fontId="58" fillId="3" borderId="0" xfId="7" applyFont="1" applyFill="1" applyAlignment="1">
      <alignment vertical="center" wrapText="1"/>
    </xf>
    <xf numFmtId="0" fontId="59" fillId="0" borderId="10" xfId="7" applyFont="1" applyBorder="1">
      <alignment vertical="center"/>
    </xf>
    <xf numFmtId="0" fontId="59" fillId="0" borderId="17" xfId="7" applyFont="1" applyBorder="1">
      <alignment vertical="center"/>
    </xf>
    <xf numFmtId="0" fontId="59" fillId="0" borderId="11" xfId="7" applyFont="1" applyBorder="1">
      <alignment vertical="center"/>
    </xf>
    <xf numFmtId="0" fontId="59" fillId="15" borderId="0" xfId="7" applyFont="1" applyFill="1" applyAlignment="1">
      <alignment horizontal="right" vertical="center"/>
    </xf>
    <xf numFmtId="0" fontId="59" fillId="0" borderId="5" xfId="7" applyFont="1" applyBorder="1">
      <alignment vertical="center"/>
    </xf>
    <xf numFmtId="0" fontId="59" fillId="3" borderId="0" xfId="7" applyFont="1" applyFill="1" applyAlignment="1">
      <alignment vertical="center" wrapText="1"/>
    </xf>
    <xf numFmtId="0" fontId="58" fillId="0" borderId="0" xfId="7" applyFont="1" applyAlignment="1">
      <alignment horizontal="left" vertical="center" wrapText="1"/>
    </xf>
    <xf numFmtId="0" fontId="59" fillId="3" borderId="5" xfId="7" applyFont="1" applyFill="1" applyBorder="1" applyAlignment="1">
      <alignment horizontal="center" vertical="center"/>
    </xf>
    <xf numFmtId="0" fontId="67" fillId="0" borderId="5" xfId="7" applyFont="1" applyBorder="1" applyAlignment="1">
      <alignment vertical="center" wrapText="1"/>
    </xf>
    <xf numFmtId="0" fontId="59"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5" borderId="0" xfId="0" applyNumberFormat="1" applyFont="1" applyFill="1" applyBorder="1" applyAlignment="1">
      <alignment horizontal="right" vertical="center"/>
    </xf>
    <xf numFmtId="0" fontId="3" fillId="15"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5" borderId="1" xfId="0" applyFont="1" applyFill="1" applyBorder="1" applyAlignment="1">
      <alignment horizontal="center" vertical="center"/>
    </xf>
    <xf numFmtId="0" fontId="3" fillId="15" borderId="2" xfId="0" applyFont="1" applyFill="1" applyBorder="1" applyAlignment="1">
      <alignment horizontal="center" vertical="center"/>
    </xf>
    <xf numFmtId="0" fontId="3" fillId="15"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8" borderId="10" xfId="0" applyFont="1" applyFill="1" applyBorder="1" applyAlignment="1">
      <alignment horizontal="center" vertical="center" shrinkToFit="1"/>
    </xf>
    <xf numFmtId="0" fontId="15" fillId="8" borderId="11" xfId="0" applyFont="1" applyFill="1" applyBorder="1" applyAlignment="1">
      <alignment horizontal="center" vertical="center" shrinkToFit="1"/>
    </xf>
    <xf numFmtId="178" fontId="15" fillId="8" borderId="10" xfId="0" applyNumberFormat="1" applyFont="1" applyFill="1" applyBorder="1" applyAlignment="1">
      <alignment horizontal="center" vertical="center" shrinkToFit="1"/>
    </xf>
    <xf numFmtId="178" fontId="15" fillId="8"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8" borderId="10" xfId="0" applyFont="1" applyFill="1" applyBorder="1" applyAlignment="1">
      <alignment horizontal="center" vertical="center" shrinkToFit="1"/>
    </xf>
    <xf numFmtId="0" fontId="14" fillId="8" borderId="11" xfId="0" applyFont="1" applyFill="1" applyBorder="1" applyAlignment="1">
      <alignment horizontal="center" vertical="center" shrinkToFit="1"/>
    </xf>
    <xf numFmtId="178" fontId="14" fillId="8" borderId="10" xfId="0" applyNumberFormat="1" applyFont="1" applyFill="1" applyBorder="1" applyAlignment="1">
      <alignment horizontal="center" vertical="center" shrinkToFit="1"/>
    </xf>
    <xf numFmtId="178" fontId="14" fillId="8"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8" borderId="10" xfId="1" applyNumberFormat="1" applyFont="1" applyFill="1" applyBorder="1" applyAlignment="1">
      <alignment horizontal="right" vertical="center" shrinkToFit="1"/>
    </xf>
    <xf numFmtId="180" fontId="16" fillId="8"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8" borderId="12" xfId="1" applyNumberFormat="1" applyFont="1" applyFill="1" applyBorder="1" applyAlignment="1">
      <alignment horizontal="right" vertical="center" wrapText="1"/>
    </xf>
    <xf numFmtId="188" fontId="17" fillId="8"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8" borderId="13" xfId="0" applyNumberFormat="1" applyFont="1" applyFill="1" applyBorder="1" applyAlignment="1">
      <alignment horizontal="center" vertical="center"/>
    </xf>
    <xf numFmtId="180" fontId="5" fillId="8" borderId="0" xfId="0" applyNumberFormat="1" applyFont="1" applyFill="1" applyBorder="1" applyAlignment="1">
      <alignment horizontal="center" vertical="center"/>
    </xf>
    <xf numFmtId="180" fontId="5" fillId="8"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8" borderId="12" xfId="1" applyNumberFormat="1" applyFont="1" applyFill="1" applyBorder="1" applyAlignment="1">
      <alignment horizontal="right" vertical="center" shrinkToFit="1"/>
    </xf>
    <xf numFmtId="192" fontId="16" fillId="8" borderId="10" xfId="1" applyNumberFormat="1" applyFont="1" applyFill="1" applyBorder="1" applyAlignment="1">
      <alignment horizontal="right" vertical="center" shrinkToFit="1"/>
    </xf>
    <xf numFmtId="192" fontId="16" fillId="8" borderId="17"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1" fillId="0" borderId="0" xfId="0" applyFont="1" applyFill="1" applyBorder="1" applyAlignment="1">
      <alignment vertical="top" wrapText="1"/>
    </xf>
    <xf numFmtId="180" fontId="16" fillId="8" borderId="37" xfId="1" applyNumberFormat="1" applyFont="1" applyFill="1" applyBorder="1" applyAlignment="1">
      <alignment horizontal="right" vertical="center" wrapText="1"/>
    </xf>
    <xf numFmtId="192" fontId="16" fillId="8" borderId="10" xfId="1" applyNumberFormat="1" applyFont="1" applyFill="1" applyBorder="1" applyAlignment="1">
      <alignment horizontal="right" vertical="center" wrapText="1" shrinkToFit="1"/>
    </xf>
    <xf numFmtId="192" fontId="16" fillId="8"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94" fontId="16" fillId="8" borderId="12" xfId="1" applyNumberFormat="1" applyFont="1" applyFill="1" applyBorder="1" applyAlignment="1">
      <alignment horizontal="righ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0"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2"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2" fillId="0" borderId="40" xfId="0" applyFont="1" applyFill="1" applyBorder="1" applyAlignment="1">
      <alignment vertical="center" wrapText="1"/>
    </xf>
    <xf numFmtId="0" fontId="52" fillId="0" borderId="41" xfId="0" applyFont="1" applyFill="1" applyBorder="1" applyAlignment="1">
      <alignment vertical="center" wrapText="1"/>
    </xf>
    <xf numFmtId="0" fontId="52" fillId="0" borderId="42" xfId="0" applyFont="1" applyFill="1" applyBorder="1" applyAlignment="1">
      <alignment vertical="center" wrapText="1"/>
    </xf>
    <xf numFmtId="0" fontId="52" fillId="0" borderId="43" xfId="0" applyFont="1" applyFill="1" applyBorder="1" applyAlignment="1">
      <alignment vertical="center" wrapText="1"/>
    </xf>
    <xf numFmtId="0" fontId="52" fillId="0" borderId="0" xfId="0" applyFont="1" applyFill="1" applyBorder="1" applyAlignment="1">
      <alignment vertical="center" wrapText="1"/>
    </xf>
    <xf numFmtId="0" fontId="52" fillId="0" borderId="44" xfId="0" applyFont="1" applyFill="1" applyBorder="1" applyAlignment="1">
      <alignment vertical="center" wrapText="1"/>
    </xf>
    <xf numFmtId="0" fontId="52" fillId="0" borderId="45" xfId="0" applyFont="1" applyFill="1" applyBorder="1" applyAlignment="1">
      <alignment vertical="center" wrapText="1"/>
    </xf>
    <xf numFmtId="0" fontId="52" fillId="0" borderId="46" xfId="0" applyFont="1" applyFill="1" applyBorder="1" applyAlignment="1">
      <alignment vertical="center" wrapText="1"/>
    </xf>
    <xf numFmtId="0" fontId="52"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7" fillId="3" borderId="196" xfId="17" applyFont="1" applyFill="1" applyBorder="1" applyAlignment="1" applyProtection="1">
      <alignment horizontal="center" vertical="center"/>
      <protection locked="0"/>
    </xf>
    <xf numFmtId="0" fontId="97" fillId="3" borderId="7" xfId="17" applyFont="1" applyFill="1" applyBorder="1" applyAlignment="1" applyProtection="1">
      <alignment horizontal="center" vertical="center"/>
      <protection locked="0"/>
    </xf>
    <xf numFmtId="0" fontId="97" fillId="3" borderId="8" xfId="17" applyFont="1" applyFill="1" applyBorder="1" applyAlignment="1" applyProtection="1">
      <alignment horizontal="center" vertical="center"/>
      <protection locked="0"/>
    </xf>
    <xf numFmtId="0" fontId="97" fillId="3" borderId="6" xfId="17" applyFont="1" applyFill="1" applyBorder="1" applyAlignment="1" applyProtection="1">
      <alignment horizontal="center" vertical="center"/>
      <protection locked="0"/>
    </xf>
    <xf numFmtId="0" fontId="96" fillId="3" borderId="6" xfId="10" applyFont="1" applyFill="1" applyBorder="1" applyAlignment="1">
      <alignment horizontal="left" vertical="center" shrinkToFit="1"/>
    </xf>
    <xf numFmtId="0" fontId="96" fillId="3" borderId="7" xfId="10" applyFont="1" applyFill="1" applyBorder="1" applyAlignment="1">
      <alignment horizontal="left" vertical="center" shrinkToFit="1"/>
    </xf>
    <xf numFmtId="0" fontId="96" fillId="3" borderId="8" xfId="10" applyFont="1" applyFill="1" applyBorder="1" applyAlignment="1">
      <alignment horizontal="left" vertical="center" shrinkToFit="1"/>
    </xf>
    <xf numFmtId="0" fontId="95" fillId="3" borderId="6" xfId="17" applyFont="1" applyFill="1" applyBorder="1" applyAlignment="1" applyProtection="1">
      <alignment horizontal="left" vertical="center"/>
      <protection locked="0"/>
    </xf>
    <xf numFmtId="0" fontId="95" fillId="3" borderId="7" xfId="17" applyFont="1" applyFill="1" applyBorder="1" applyAlignment="1" applyProtection="1">
      <alignment horizontal="left" vertical="center"/>
      <protection locked="0"/>
    </xf>
    <xf numFmtId="0" fontId="95" fillId="3" borderId="194" xfId="17" applyFont="1" applyFill="1" applyBorder="1" applyAlignment="1" applyProtection="1">
      <alignment horizontal="left" vertical="center"/>
      <protection locked="0"/>
    </xf>
    <xf numFmtId="0" fontId="96" fillId="5" borderId="113" xfId="17" applyFont="1" applyFill="1" applyBorder="1" applyAlignment="1" applyProtection="1">
      <alignment horizontal="center" vertical="center" shrinkToFit="1"/>
      <protection locked="0"/>
    </xf>
    <xf numFmtId="0" fontId="95" fillId="5" borderId="113" xfId="17" applyFont="1" applyFill="1" applyBorder="1" applyAlignment="1" applyProtection="1">
      <alignment horizontal="center" vertical="center"/>
      <protection locked="0"/>
    </xf>
    <xf numFmtId="0" fontId="75" fillId="5" borderId="113" xfId="17" applyFont="1" applyFill="1" applyBorder="1" applyAlignment="1" applyProtection="1">
      <alignment horizontal="center" vertical="center"/>
      <protection locked="0"/>
    </xf>
    <xf numFmtId="0" fontId="96" fillId="5" borderId="113" xfId="17" applyFont="1" applyFill="1" applyBorder="1" applyAlignment="1" applyProtection="1">
      <alignment horizontal="center" vertical="center"/>
      <protection locked="0"/>
    </xf>
    <xf numFmtId="0" fontId="96" fillId="3" borderId="142" xfId="17" applyFont="1" applyFill="1" applyBorder="1" applyAlignment="1" applyProtection="1">
      <alignment horizontal="center" vertical="center" shrinkToFit="1"/>
      <protection locked="0"/>
    </xf>
    <xf numFmtId="0" fontId="96" fillId="3" borderId="5" xfId="17" applyFont="1" applyFill="1" applyBorder="1" applyAlignment="1" applyProtection="1">
      <alignment horizontal="center" vertical="center" shrinkToFit="1"/>
      <protection locked="0"/>
    </xf>
    <xf numFmtId="0" fontId="97" fillId="3" borderId="5" xfId="17" applyFont="1" applyFill="1" applyBorder="1" applyAlignment="1" applyProtection="1">
      <alignment horizontal="center" vertical="center"/>
      <protection locked="0"/>
    </xf>
    <xf numFmtId="0" fontId="100" fillId="5" borderId="113" xfId="17" applyFont="1" applyFill="1" applyBorder="1" applyAlignment="1" applyProtection="1">
      <alignment horizontal="center" vertical="center"/>
      <protection locked="0"/>
    </xf>
    <xf numFmtId="0" fontId="97" fillId="5" borderId="113" xfId="17" applyFont="1" applyFill="1" applyBorder="1" applyAlignment="1" applyProtection="1">
      <alignment horizontal="center" vertical="center"/>
      <protection locked="0"/>
    </xf>
    <xf numFmtId="0" fontId="6" fillId="4" borderId="160" xfId="17" applyFont="1" applyFill="1" applyBorder="1" applyAlignment="1" applyProtection="1">
      <alignment horizontal="center" vertical="center"/>
      <protection locked="0"/>
    </xf>
    <xf numFmtId="0" fontId="6" fillId="4" borderId="155" xfId="17"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7" applyFont="1" applyAlignment="1" applyProtection="1">
      <alignment horizontal="center" vertical="center"/>
      <protection locked="0"/>
    </xf>
    <xf numFmtId="0" fontId="5" fillId="0" borderId="0" xfId="17" applyFont="1" applyAlignment="1" applyProtection="1">
      <alignment vertical="top" textRotation="255"/>
      <protection locked="0"/>
    </xf>
    <xf numFmtId="0" fontId="95" fillId="3" borderId="149" xfId="17" applyFont="1" applyFill="1" applyBorder="1" applyAlignment="1" applyProtection="1">
      <alignment horizontal="center" vertical="center"/>
      <protection locked="0"/>
    </xf>
    <xf numFmtId="0" fontId="95" fillId="3" borderId="148" xfId="17" applyFont="1" applyFill="1" applyBorder="1" applyAlignment="1" applyProtection="1">
      <alignment horizontal="center" vertical="center"/>
      <protection locked="0"/>
    </xf>
    <xf numFmtId="0" fontId="95" fillId="3" borderId="165" xfId="17" applyFont="1" applyFill="1" applyBorder="1" applyAlignment="1" applyProtection="1">
      <alignment horizontal="center" vertical="center"/>
      <protection locked="0"/>
    </xf>
    <xf numFmtId="0" fontId="5" fillId="0" borderId="0" xfId="17" applyFont="1" applyAlignment="1" applyProtection="1">
      <alignment horizontal="center" vertical="center"/>
      <protection locked="0"/>
    </xf>
    <xf numFmtId="0" fontId="5" fillId="0" borderId="0" xfId="17" applyFont="1" applyAlignment="1" applyProtection="1">
      <alignment horizontal="center"/>
      <protection locked="0"/>
    </xf>
    <xf numFmtId="0" fontId="97" fillId="3" borderId="145" xfId="17" applyFont="1" applyFill="1" applyBorder="1" applyAlignment="1" applyProtection="1">
      <alignment horizontal="center" vertical="center"/>
      <protection locked="0"/>
    </xf>
    <xf numFmtId="0" fontId="95" fillId="3" borderId="6" xfId="17" applyFont="1" applyFill="1" applyBorder="1" applyAlignment="1" applyProtection="1">
      <alignment horizontal="center" vertical="center"/>
      <protection locked="0"/>
    </xf>
    <xf numFmtId="0" fontId="95" fillId="3" borderId="7" xfId="17" applyFont="1" applyFill="1" applyBorder="1" applyAlignment="1" applyProtection="1">
      <alignment horizontal="center" vertical="center"/>
      <protection locked="0"/>
    </xf>
    <xf numFmtId="0" fontId="95" fillId="3" borderId="194" xfId="17" applyFont="1" applyFill="1" applyBorder="1" applyAlignment="1" applyProtection="1">
      <alignment horizontal="center" vertical="center"/>
      <protection locked="0"/>
    </xf>
    <xf numFmtId="0" fontId="95" fillId="3" borderId="145" xfId="17" applyFont="1" applyFill="1" applyBorder="1" applyAlignment="1" applyProtection="1">
      <alignment horizontal="center" vertical="center"/>
      <protection locked="0"/>
    </xf>
    <xf numFmtId="0" fontId="95" fillId="3" borderId="144" xfId="17" applyFont="1" applyFill="1" applyBorder="1" applyAlignment="1" applyProtection="1">
      <alignment horizontal="center" vertical="center"/>
      <protection locked="0"/>
    </xf>
    <xf numFmtId="0" fontId="95" fillId="3" borderId="5" xfId="17" applyFont="1" applyFill="1" applyBorder="1" applyAlignment="1" applyProtection="1">
      <alignment horizontal="center" vertical="center"/>
      <protection locked="0"/>
    </xf>
    <xf numFmtId="0" fontId="95" fillId="3" borderId="195" xfId="17" applyFont="1" applyFill="1" applyBorder="1" applyAlignment="1" applyProtection="1">
      <alignment horizontal="center" vertical="center"/>
      <protection locked="0"/>
    </xf>
    <xf numFmtId="0" fontId="6" fillId="0" borderId="111" xfId="17" applyFont="1" applyBorder="1" applyAlignment="1" applyProtection="1">
      <alignment vertical="top" wrapText="1"/>
      <protection locked="0"/>
    </xf>
    <xf numFmtId="0" fontId="6" fillId="4" borderId="155" xfId="17" applyFont="1" applyFill="1" applyBorder="1" applyAlignment="1" applyProtection="1">
      <alignment horizontal="center" vertical="center" shrinkToFit="1"/>
      <protection locked="0"/>
    </xf>
    <xf numFmtId="0" fontId="6" fillId="4" borderId="154" xfId="17" applyFont="1" applyFill="1" applyBorder="1" applyAlignment="1" applyProtection="1">
      <alignment horizontal="center" vertical="center" shrinkToFit="1"/>
      <protection locked="0"/>
    </xf>
    <xf numFmtId="0" fontId="6" fillId="6" borderId="7" xfId="17" applyFont="1" applyFill="1" applyBorder="1" applyAlignment="1" applyProtection="1">
      <alignment horizontal="center" vertical="center"/>
      <protection locked="0"/>
    </xf>
    <xf numFmtId="0" fontId="6" fillId="6" borderId="53" xfId="17" applyFont="1" applyFill="1" applyBorder="1" applyAlignment="1" applyProtection="1">
      <alignment horizontal="center" vertical="center"/>
      <protection locked="0"/>
    </xf>
    <xf numFmtId="0" fontId="40" fillId="6" borderId="193" xfId="17" applyFont="1" applyFill="1" applyBorder="1" applyAlignment="1" applyProtection="1">
      <alignment horizontal="center" vertical="center"/>
      <protection locked="0"/>
    </xf>
    <xf numFmtId="0" fontId="40" fillId="6" borderId="192" xfId="17" applyFont="1" applyFill="1" applyBorder="1" applyAlignment="1" applyProtection="1">
      <alignment horizontal="center" vertical="center"/>
      <protection locked="0"/>
    </xf>
    <xf numFmtId="0" fontId="40" fillId="6" borderId="191" xfId="17" applyFont="1" applyFill="1" applyBorder="1" applyAlignment="1" applyProtection="1">
      <alignment horizontal="center" vertical="center"/>
      <protection locked="0"/>
    </xf>
    <xf numFmtId="0" fontId="3" fillId="6" borderId="105" xfId="17" applyFont="1" applyFill="1" applyBorder="1" applyAlignment="1" applyProtection="1">
      <alignment horizontal="center" vertical="center"/>
      <protection locked="0"/>
    </xf>
    <xf numFmtId="0" fontId="3" fillId="6" borderId="190" xfId="17" applyFont="1" applyFill="1" applyBorder="1" applyAlignment="1" applyProtection="1">
      <alignment horizontal="center" vertical="center"/>
      <protection locked="0"/>
    </xf>
    <xf numFmtId="0" fontId="7" fillId="6" borderId="55" xfId="17" applyFont="1" applyFill="1" applyBorder="1" applyAlignment="1" applyProtection="1">
      <alignment horizontal="center"/>
      <protection locked="0"/>
    </xf>
    <xf numFmtId="0" fontId="6" fillId="4" borderId="154" xfId="17" applyFont="1" applyFill="1" applyBorder="1" applyAlignment="1" applyProtection="1">
      <alignment horizontal="center" vertical="center"/>
      <protection locked="0"/>
    </xf>
    <xf numFmtId="0" fontId="75" fillId="5" borderId="0" xfId="17" applyFont="1" applyFill="1" applyAlignment="1" applyProtection="1">
      <alignment horizontal="center" vertical="center"/>
      <protection locked="0"/>
    </xf>
    <xf numFmtId="0" fontId="96" fillId="3" borderId="6" xfId="17" applyFont="1" applyFill="1" applyBorder="1" applyAlignment="1" applyProtection="1">
      <alignment horizontal="left" vertical="center"/>
      <protection locked="0"/>
    </xf>
    <xf numFmtId="0" fontId="96" fillId="3" borderId="7" xfId="17" applyFont="1" applyFill="1" applyBorder="1" applyAlignment="1" applyProtection="1">
      <alignment horizontal="left" vertical="center"/>
      <protection locked="0"/>
    </xf>
    <xf numFmtId="0" fontId="96" fillId="3" borderId="8" xfId="17" applyFont="1" applyFill="1" applyBorder="1" applyAlignment="1" applyProtection="1">
      <alignment horizontal="left" vertical="center"/>
      <protection locked="0"/>
    </xf>
    <xf numFmtId="0" fontId="39" fillId="0" borderId="0" xfId="17" applyFont="1" applyAlignment="1" applyProtection="1">
      <alignment vertical="center" wrapText="1"/>
      <protection locked="0"/>
    </xf>
    <xf numFmtId="0" fontId="97" fillId="3" borderId="150" xfId="17" applyFont="1" applyFill="1" applyBorder="1" applyAlignment="1" applyProtection="1">
      <alignment horizontal="center" vertical="center"/>
      <protection locked="0"/>
    </xf>
    <xf numFmtId="0" fontId="11" fillId="0" borderId="0" xfId="17" applyFont="1" applyAlignment="1" applyProtection="1">
      <alignment vertical="top" wrapText="1"/>
      <protection locked="0"/>
    </xf>
    <xf numFmtId="0" fontId="11" fillId="0" borderId="0" xfId="17" applyFont="1" applyAlignment="1" applyProtection="1">
      <alignment vertical="top"/>
      <protection locked="0"/>
    </xf>
    <xf numFmtId="0" fontId="96" fillId="3" borderId="145" xfId="17" applyFont="1" applyFill="1" applyBorder="1" applyAlignment="1" applyProtection="1">
      <alignment horizontal="left" vertical="center"/>
      <protection locked="0"/>
    </xf>
    <xf numFmtId="0" fontId="95" fillId="3" borderId="145" xfId="17" applyFont="1" applyFill="1" applyBorder="1" applyAlignment="1" applyProtection="1">
      <alignment horizontal="left" vertical="center"/>
      <protection locked="0"/>
    </xf>
    <xf numFmtId="0" fontId="95" fillId="3" borderId="144" xfId="17" applyFont="1" applyFill="1" applyBorder="1" applyAlignment="1" applyProtection="1">
      <alignment horizontal="left" vertical="center"/>
      <protection locked="0"/>
    </xf>
    <xf numFmtId="58" fontId="6" fillId="3" borderId="0" xfId="17" applyNumberFormat="1" applyFont="1" applyFill="1" applyAlignment="1" applyProtection="1">
      <alignment horizontal="right"/>
      <protection locked="0"/>
    </xf>
    <xf numFmtId="0" fontId="6" fillId="3" borderId="0" xfId="17" applyFont="1" applyFill="1" applyAlignment="1" applyProtection="1">
      <alignment horizontal="right"/>
      <protection locked="0"/>
    </xf>
    <xf numFmtId="0" fontId="53" fillId="0" borderId="5" xfId="17" applyFont="1" applyBorder="1" applyAlignment="1" applyProtection="1">
      <alignment horizontal="center" vertical="center"/>
      <protection locked="0"/>
    </xf>
    <xf numFmtId="0" fontId="35" fillId="0" borderId="0" xfId="17" applyFont="1" applyAlignment="1" applyProtection="1">
      <alignment horizontal="center" vertical="center"/>
      <protection locked="0"/>
    </xf>
    <xf numFmtId="0" fontId="9" fillId="0" borderId="0" xfId="17" applyFont="1" applyAlignment="1" applyProtection="1">
      <alignment horizontal="left" vertical="center" wrapText="1" shrinkToFit="1"/>
      <protection locked="0"/>
    </xf>
    <xf numFmtId="0" fontId="97" fillId="3" borderId="112" xfId="10" applyFont="1" applyFill="1" applyBorder="1" applyAlignment="1">
      <alignment horizontal="center" vertical="center" shrinkToFit="1"/>
    </xf>
    <xf numFmtId="0" fontId="97" fillId="3" borderId="111" xfId="10" applyFont="1" applyFill="1" applyBorder="1" applyAlignment="1">
      <alignment horizontal="center" vertical="center" shrinkToFit="1"/>
    </xf>
    <xf numFmtId="0" fontId="97" fillId="3" borderId="177" xfId="10" applyFont="1" applyFill="1" applyBorder="1" applyAlignment="1">
      <alignment horizontal="center" vertical="center" shrinkToFit="1"/>
    </xf>
    <xf numFmtId="0" fontId="97" fillId="2" borderId="197" xfId="10" applyFont="1" applyFill="1" applyBorder="1" applyAlignment="1">
      <alignment horizontal="center" vertical="center" shrinkToFit="1"/>
    </xf>
    <xf numFmtId="0" fontId="97" fillId="2" borderId="111" xfId="10" applyFont="1" applyFill="1" applyBorder="1" applyAlignment="1">
      <alignment horizontal="center" vertical="center" shrinkToFit="1"/>
    </xf>
    <xf numFmtId="0" fontId="97" fillId="2" borderId="177" xfId="10" applyFont="1" applyFill="1" applyBorder="1" applyAlignment="1">
      <alignment horizontal="center" vertical="center" shrinkToFit="1"/>
    </xf>
    <xf numFmtId="0" fontId="96" fillId="2" borderId="197" xfId="10" applyFont="1" applyFill="1" applyBorder="1" applyAlignment="1">
      <alignment horizontal="left" vertical="center" shrinkToFit="1"/>
    </xf>
    <xf numFmtId="0" fontId="96" fillId="2" borderId="111" xfId="10" applyFont="1" applyFill="1" applyBorder="1" applyAlignment="1">
      <alignment horizontal="left" vertical="center" shrinkToFit="1"/>
    </xf>
    <xf numFmtId="0" fontId="96" fillId="2" borderId="177" xfId="10" applyFont="1" applyFill="1" applyBorder="1" applyAlignment="1">
      <alignment horizontal="left" vertical="center" shrinkToFit="1"/>
    </xf>
    <xf numFmtId="0" fontId="97" fillId="3" borderId="197" xfId="10" applyFont="1" applyFill="1" applyBorder="1" applyAlignment="1">
      <alignment horizontal="left" vertical="center" shrinkToFit="1"/>
    </xf>
    <xf numFmtId="0" fontId="97" fillId="3" borderId="111" xfId="10" applyFont="1" applyFill="1" applyBorder="1" applyAlignment="1">
      <alignment horizontal="left" vertical="center" shrinkToFit="1"/>
    </xf>
    <xf numFmtId="0" fontId="97" fillId="3" borderId="168"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5" borderId="26" xfId="8" applyFont="1" applyFill="1" applyBorder="1" applyAlignment="1">
      <alignment horizontal="center" vertical="center"/>
    </xf>
    <xf numFmtId="0" fontId="70" fillId="0" borderId="0" xfId="5" applyFont="1">
      <alignment vertical="center"/>
    </xf>
    <xf numFmtId="0" fontId="70" fillId="0" borderId="0" xfId="5" applyFont="1" applyAlignment="1">
      <alignment vertical="center" wrapText="1"/>
    </xf>
    <xf numFmtId="0" fontId="70" fillId="0" borderId="0" xfId="5" applyFont="1" applyAlignment="1">
      <alignment horizontal="center" vertical="center"/>
    </xf>
    <xf numFmtId="0" fontId="70" fillId="3" borderId="0" xfId="5" applyFont="1" applyFill="1" applyAlignment="1">
      <alignment vertical="center" wrapText="1"/>
    </xf>
    <xf numFmtId="0" fontId="58" fillId="0" borderId="0" xfId="5" applyFont="1">
      <alignment vertical="center"/>
    </xf>
    <xf numFmtId="0" fontId="74" fillId="0" borderId="0" xfId="5" applyFont="1" applyAlignment="1">
      <alignment horizontal="center" vertical="center"/>
    </xf>
    <xf numFmtId="0" fontId="73" fillId="0" borderId="0" xfId="5" applyFont="1" applyAlignment="1">
      <alignment horizontal="center" vertical="center"/>
    </xf>
    <xf numFmtId="0" fontId="70"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59"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0" borderId="12" xfId="12" applyFont="1" applyBorder="1" applyAlignment="1">
      <alignment horizontal="left" vertical="center" shrinkToFit="1"/>
    </xf>
    <xf numFmtId="0" fontId="5" fillId="0" borderId="117" xfId="12" applyFont="1" applyBorder="1" applyAlignment="1">
      <alignment horizontal="left" vertical="center" shrinkToFi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5"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5" fillId="0" borderId="26" xfId="10" applyFont="1" applyBorder="1" applyAlignment="1">
      <alignment horizontal="left" vertical="center" shrinkToFit="1"/>
    </xf>
    <xf numFmtId="0" fontId="5" fillId="0" borderId="5" xfId="10" applyFont="1" applyBorder="1" applyAlignment="1">
      <alignment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5" fillId="3" borderId="8" xfId="0" applyFont="1" applyFill="1" applyBorder="1" applyAlignment="1">
      <alignment horizontal="center" vertical="center"/>
    </xf>
    <xf numFmtId="0" fontId="6" fillId="5" borderId="5" xfId="0" applyFont="1" applyFill="1" applyBorder="1">
      <alignment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3"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1"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5" fillId="14" borderId="6" xfId="5" applyNumberFormat="1" applyFont="1" applyFill="1" applyBorder="1">
      <alignment vertical="center"/>
    </xf>
    <xf numFmtId="220" fontId="75" fillId="14" borderId="7" xfId="5" applyNumberFormat="1" applyFont="1" applyFill="1" applyBorder="1">
      <alignment vertical="center"/>
    </xf>
    <xf numFmtId="220" fontId="75"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7" xfId="0" quotePrefix="1" applyFont="1" applyBorder="1">
      <alignment vertical="center"/>
    </xf>
    <xf numFmtId="0" fontId="5" fillId="0" borderId="148" xfId="0" quotePrefix="1" applyFont="1" applyBorder="1">
      <alignment vertical="center"/>
    </xf>
    <xf numFmtId="0" fontId="5" fillId="0" borderId="166"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5"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0"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8" xfId="0" applyFont="1" applyFill="1" applyBorder="1" applyAlignment="1">
      <alignment vertical="center" textRotation="255" wrapText="1"/>
    </xf>
    <xf numFmtId="0" fontId="5" fillId="0" borderId="173" xfId="0" applyFont="1" applyBorder="1" applyAlignment="1">
      <alignment vertical="center" wrapText="1"/>
    </xf>
    <xf numFmtId="0" fontId="5" fillId="0" borderId="26" xfId="0" applyFont="1" applyBorder="1" applyAlignment="1">
      <alignment vertical="center" wrapText="1"/>
    </xf>
    <xf numFmtId="0" fontId="5" fillId="0" borderId="172"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69"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8" xfId="5" applyFont="1" applyBorder="1">
      <alignment vertical="center"/>
    </xf>
    <xf numFmtId="0" fontId="34" fillId="0" borderId="175"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79" xfId="0" applyFont="1" applyFill="1" applyBorder="1" applyAlignment="1">
      <alignment horizontal="center" vertical="center"/>
    </xf>
    <xf numFmtId="0" fontId="6" fillId="3" borderId="153" xfId="0" applyFont="1" applyFill="1" applyBorder="1" applyAlignment="1">
      <alignment horizontal="center" vertical="center"/>
    </xf>
    <xf numFmtId="0" fontId="6" fillId="2" borderId="179" xfId="0" applyFont="1" applyFill="1" applyBorder="1" applyAlignment="1">
      <alignment horizontal="center" vertical="center"/>
    </xf>
    <xf numFmtId="0" fontId="6" fillId="2" borderId="153" xfId="0" applyFont="1" applyFill="1" applyBorder="1" applyAlignment="1">
      <alignment horizontal="center" vertical="center"/>
    </xf>
    <xf numFmtId="0" fontId="34" fillId="0" borderId="113" xfId="5" applyFont="1" applyBorder="1">
      <alignment vertical="center"/>
    </xf>
    <xf numFmtId="0" fontId="34" fillId="0" borderId="178" xfId="5" applyFont="1" applyBorder="1">
      <alignment vertical="center"/>
    </xf>
    <xf numFmtId="0" fontId="34" fillId="0" borderId="111" xfId="5" applyFont="1" applyBorder="1">
      <alignment vertical="center"/>
    </xf>
    <xf numFmtId="0" fontId="34" fillId="0" borderId="177"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0" xfId="0" applyFont="1" applyBorder="1" applyAlignment="1">
      <alignment horizontal="center" vertical="center" wrapText="1"/>
    </xf>
    <xf numFmtId="0" fontId="34" fillId="0" borderId="167" xfId="5" applyFont="1" applyBorder="1">
      <alignment vertical="center"/>
    </xf>
    <xf numFmtId="0" fontId="34" fillId="0" borderId="148" xfId="5" applyFont="1" applyBorder="1">
      <alignment vertical="center"/>
    </xf>
    <xf numFmtId="0" fontId="34" fillId="0" borderId="165"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0"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8"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6"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0" xfId="5" applyFont="1" applyBorder="1">
      <alignment vertical="center"/>
    </xf>
    <xf numFmtId="0" fontId="34" fillId="0" borderId="112" xfId="5" applyFont="1" applyBorder="1">
      <alignment vertical="center"/>
    </xf>
    <xf numFmtId="0" fontId="34" fillId="0" borderId="168"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8"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89" fillId="15" borderId="6" xfId="1" applyNumberFormat="1" applyFont="1" applyFill="1" applyBorder="1" applyAlignment="1">
      <alignment horizontal="right" vertical="center"/>
    </xf>
    <xf numFmtId="223" fontId="89" fillId="15" borderId="7" xfId="1" applyNumberFormat="1" applyFont="1" applyFill="1" applyBorder="1" applyAlignment="1">
      <alignment horizontal="right" vertical="center"/>
    </xf>
    <xf numFmtId="223" fontId="89" fillId="15"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0" fontId="5" fillId="0" borderId="116" xfId="0" applyFont="1" applyBorder="1" applyAlignment="1">
      <alignment horizontal="center" vertical="center"/>
    </xf>
    <xf numFmtId="0" fontId="5" fillId="0" borderId="182" xfId="0" applyFont="1" applyBorder="1" applyAlignment="1">
      <alignment horizontal="center" vertical="center"/>
    </xf>
    <xf numFmtId="0" fontId="5" fillId="0" borderId="115" xfId="0" applyFont="1" applyBorder="1" applyAlignment="1">
      <alignment horizontal="center" vertical="center"/>
    </xf>
    <xf numFmtId="223" fontId="89"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2"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89" fillId="2" borderId="14" xfId="1" applyNumberFormat="1" applyFont="1" applyFill="1" applyBorder="1" applyAlignment="1">
      <alignment horizontal="right" vertical="center"/>
    </xf>
    <xf numFmtId="223" fontId="89" fillId="2" borderId="26" xfId="1" applyNumberFormat="1" applyFont="1" applyFill="1" applyBorder="1" applyAlignment="1">
      <alignment horizontal="right" vertical="center"/>
    </xf>
    <xf numFmtId="223" fontId="89"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89" fillId="15" borderId="119" xfId="1" applyNumberFormat="1" applyFont="1" applyFill="1" applyBorder="1" applyAlignment="1">
      <alignment horizontal="right" vertical="center"/>
    </xf>
    <xf numFmtId="223" fontId="89" fillId="15" borderId="183" xfId="1" applyNumberFormat="1" applyFont="1" applyFill="1" applyBorder="1" applyAlignment="1">
      <alignment horizontal="right" vertical="center"/>
    </xf>
    <xf numFmtId="223" fontId="89" fillId="15"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2"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89" fillId="15" borderId="14" xfId="1" applyNumberFormat="1" applyFont="1" applyFill="1" applyBorder="1" applyAlignment="1">
      <alignment horizontal="right" vertical="center"/>
    </xf>
    <xf numFmtId="223" fontId="89" fillId="15" borderId="26" xfId="1" applyNumberFormat="1" applyFont="1" applyFill="1" applyBorder="1" applyAlignment="1">
      <alignment horizontal="right" vertical="center"/>
    </xf>
    <xf numFmtId="223" fontId="89" fillId="15" borderId="15" xfId="1" applyNumberFormat="1" applyFont="1" applyFill="1" applyBorder="1" applyAlignment="1">
      <alignment horizontal="right" vertical="center"/>
    </xf>
    <xf numFmtId="0" fontId="58" fillId="15" borderId="0" xfId="0" applyFont="1" applyFill="1">
      <alignment vertical="center"/>
    </xf>
    <xf numFmtId="0" fontId="58" fillId="15" borderId="0" xfId="0" applyFont="1" applyFill="1" applyAlignment="1">
      <alignment horizontal="left" vertical="center"/>
    </xf>
    <xf numFmtId="0" fontId="58" fillId="3" borderId="0" xfId="0" applyFont="1" applyFill="1" applyAlignment="1">
      <alignment horizontal="right" vertical="center"/>
    </xf>
    <xf numFmtId="208" fontId="58"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5" borderId="6" xfId="0" applyFont="1" applyFill="1" applyBorder="1" applyAlignment="1">
      <alignment horizontal="center" vertical="center"/>
    </xf>
    <xf numFmtId="0" fontId="6" fillId="15" borderId="7" xfId="0" applyFont="1" applyFill="1" applyBorder="1" applyAlignment="1">
      <alignment horizontal="center" vertical="center"/>
    </xf>
    <xf numFmtId="0" fontId="6" fillId="15" borderId="8" xfId="0" applyFont="1" applyFill="1" applyBorder="1" applyAlignment="1">
      <alignment horizontal="center" vertical="center"/>
    </xf>
    <xf numFmtId="0" fontId="6" fillId="3" borderId="26" xfId="2" applyFont="1" applyFill="1" applyBorder="1" applyAlignment="1">
      <alignment horizontal="left" vertical="center"/>
    </xf>
    <xf numFmtId="0" fontId="93" fillId="0" borderId="0" xfId="14" applyFont="1" applyAlignment="1">
      <alignment horizontal="center"/>
    </xf>
    <xf numFmtId="0" fontId="91" fillId="0" borderId="0" xfId="14" applyFont="1" applyAlignment="1">
      <alignment horizontal="center"/>
    </xf>
    <xf numFmtId="0" fontId="91" fillId="0" borderId="5" xfId="14" applyFont="1" applyBorder="1" applyAlignment="1">
      <alignment horizontal="center" vertical="center"/>
    </xf>
    <xf numFmtId="0" fontId="91" fillId="4" borderId="5" xfId="14" applyFont="1" applyFill="1" applyBorder="1" applyAlignment="1">
      <alignment horizontal="center" vertical="center"/>
    </xf>
    <xf numFmtId="0" fontId="91" fillId="4" borderId="5" xfId="14" applyFont="1" applyFill="1" applyBorder="1" applyAlignment="1">
      <alignment horizontal="center"/>
    </xf>
    <xf numFmtId="0" fontId="30" fillId="0" borderId="117" xfId="14" applyFont="1" applyBorder="1" applyAlignment="1">
      <alignment horizontal="center" vertical="center"/>
    </xf>
    <xf numFmtId="0" fontId="39" fillId="0" borderId="6" xfId="5" applyFont="1" applyBorder="1" applyAlignment="1">
      <alignment horizontal="left" vertical="top" wrapText="1"/>
    </xf>
    <xf numFmtId="0" fontId="39" fillId="0" borderId="8" xfId="5" applyFont="1" applyBorder="1" applyAlignment="1">
      <alignment horizontal="left" vertical="top" wrapText="1"/>
    </xf>
    <xf numFmtId="0" fontId="37" fillId="0" borderId="0" xfId="5" applyFont="1" applyAlignment="1">
      <alignment horizontal="center" vertical="center"/>
    </xf>
    <xf numFmtId="0" fontId="39" fillId="0" borderId="6" xfId="5" applyFont="1" applyBorder="1" applyAlignment="1">
      <alignment horizontal="center" vertical="center" wrapText="1"/>
    </xf>
    <xf numFmtId="0" fontId="39" fillId="0" borderId="8" xfId="5" applyFont="1" applyBorder="1" applyAlignment="1">
      <alignment horizontal="center" vertical="center" wrapText="1"/>
    </xf>
    <xf numFmtId="0" fontId="39" fillId="0" borderId="5" xfId="5" applyFont="1" applyBorder="1" applyAlignment="1">
      <alignment horizontal="center" vertical="top" wrapText="1"/>
    </xf>
    <xf numFmtId="0" fontId="39" fillId="0" borderId="12" xfId="5" applyFont="1" applyBorder="1" applyAlignment="1">
      <alignment horizontal="center" vertical="top" wrapText="1"/>
    </xf>
    <xf numFmtId="0" fontId="39" fillId="0" borderId="5" xfId="5" applyFont="1" applyBorder="1" applyAlignment="1">
      <alignment horizontal="left" vertical="top" wrapText="1"/>
    </xf>
    <xf numFmtId="0" fontId="39" fillId="0" borderId="16" xfId="5" applyFont="1" applyBorder="1" applyAlignment="1">
      <alignment horizontal="center" vertical="top" wrapText="1"/>
    </xf>
    <xf numFmtId="0" fontId="39" fillId="0" borderId="12" xfId="5" applyFont="1" applyBorder="1" applyAlignment="1">
      <alignment horizontal="left" vertical="top" wrapText="1"/>
    </xf>
    <xf numFmtId="0" fontId="39" fillId="0" borderId="29" xfId="5" applyFont="1" applyBorder="1" applyAlignment="1">
      <alignment horizontal="left" vertical="top" wrapText="1"/>
    </xf>
    <xf numFmtId="0" fontId="39" fillId="13" borderId="12" xfId="5" applyFont="1" applyFill="1" applyBorder="1" applyAlignment="1">
      <alignment horizontal="center" vertical="center" wrapText="1"/>
    </xf>
    <xf numFmtId="0" fontId="39" fillId="13" borderId="16" xfId="5" applyFont="1" applyFill="1" applyBorder="1" applyAlignment="1">
      <alignment horizontal="center" vertical="center" wrapText="1"/>
    </xf>
    <xf numFmtId="0" fontId="39" fillId="0" borderId="12" xfId="5" applyFont="1" applyBorder="1" applyAlignment="1">
      <alignment vertical="top" wrapText="1"/>
    </xf>
    <xf numFmtId="0" fontId="39" fillId="0" borderId="29" xfId="5" applyFont="1" applyBorder="1" applyAlignment="1">
      <alignment vertical="top" wrapText="1"/>
    </xf>
    <xf numFmtId="0" fontId="39" fillId="0" borderId="16" xfId="5" applyFont="1" applyBorder="1" applyAlignment="1">
      <alignment vertical="top" wrapText="1"/>
    </xf>
    <xf numFmtId="0" fontId="39" fillId="0" borderId="6" xfId="5" applyFont="1" applyBorder="1" applyAlignment="1">
      <alignment vertical="top" wrapText="1"/>
    </xf>
    <xf numFmtId="0" fontId="39" fillId="0" borderId="8" xfId="5" applyFont="1" applyBorder="1" applyAlignment="1">
      <alignment vertical="top" wrapText="1"/>
    </xf>
    <xf numFmtId="0" fontId="39" fillId="0" borderId="12" xfId="5" applyFont="1" applyBorder="1" applyAlignment="1">
      <alignment horizontal="center" vertical="center" wrapText="1"/>
    </xf>
    <xf numFmtId="0" fontId="39" fillId="0" borderId="5" xfId="5" applyFont="1" applyBorder="1" applyAlignment="1">
      <alignment horizontal="center" vertical="center" wrapText="1"/>
    </xf>
    <xf numFmtId="0" fontId="39" fillId="0" borderId="10" xfId="5" applyFont="1" applyBorder="1" applyAlignment="1">
      <alignment horizontal="center" vertical="center" wrapText="1"/>
    </xf>
    <xf numFmtId="0" fontId="39" fillId="0" borderId="14" xfId="5" applyFont="1" applyBorder="1" applyAlignment="1">
      <alignment horizontal="center" vertical="center" wrapText="1"/>
    </xf>
    <xf numFmtId="0" fontId="39" fillId="0" borderId="5" xfId="5" applyFont="1" applyBorder="1" applyAlignment="1">
      <alignment vertical="top" wrapText="1"/>
    </xf>
    <xf numFmtId="0" fontId="34" fillId="0" borderId="5" xfId="5" applyFont="1" applyBorder="1" applyAlignment="1">
      <alignment vertical="top" wrapText="1"/>
    </xf>
    <xf numFmtId="0" fontId="39" fillId="3" borderId="12" xfId="5" applyFont="1" applyFill="1" applyBorder="1" applyAlignment="1">
      <alignment horizontal="left" vertical="top" wrapText="1"/>
    </xf>
    <xf numFmtId="0" fontId="39" fillId="3" borderId="29" xfId="5" applyFont="1" applyFill="1" applyBorder="1" applyAlignment="1">
      <alignment horizontal="left" vertical="top" wrapText="1"/>
    </xf>
    <xf numFmtId="0" fontId="0" fillId="3" borderId="29" xfId="0" applyFill="1" applyBorder="1" applyAlignment="1">
      <alignment horizontal="left" vertical="top" wrapText="1"/>
    </xf>
    <xf numFmtId="0" fontId="0" fillId="3" borderId="16" xfId="0" applyFill="1" applyBorder="1" applyAlignment="1">
      <alignment horizontal="left" vertical="top" wrapText="1"/>
    </xf>
    <xf numFmtId="0" fontId="39" fillId="0" borderId="16" xfId="5" applyFont="1" applyBorder="1" applyAlignment="1">
      <alignment horizontal="left" vertical="top" wrapText="1"/>
    </xf>
    <xf numFmtId="0" fontId="39" fillId="0" borderId="6" xfId="5" applyFont="1" applyBorder="1">
      <alignment vertical="center"/>
    </xf>
    <xf numFmtId="0" fontId="39" fillId="0" borderId="8" xfId="5" applyFont="1" applyBorder="1">
      <alignment vertical="center"/>
    </xf>
    <xf numFmtId="0" fontId="39" fillId="0" borderId="11" xfId="5" applyFont="1" applyBorder="1" applyAlignment="1">
      <alignment horizontal="center" vertical="center" wrapText="1"/>
    </xf>
    <xf numFmtId="0" fontId="39" fillId="0" borderId="16" xfId="5" applyFont="1" applyBorder="1" applyAlignment="1">
      <alignment horizontal="center" vertical="center" wrapText="1"/>
    </xf>
    <xf numFmtId="0" fontId="77" fillId="0" borderId="5" xfId="5" applyFont="1" applyBorder="1" applyAlignment="1">
      <alignment vertical="top"/>
    </xf>
    <xf numFmtId="0" fontId="78" fillId="0" borderId="6" xfId="5" applyFont="1" applyBorder="1" applyAlignment="1">
      <alignment horizontal="left" vertical="top" wrapText="1"/>
    </xf>
    <xf numFmtId="0" fontId="78" fillId="0" borderId="8" xfId="5" applyFont="1" applyBorder="1" applyAlignment="1">
      <alignment horizontal="left" vertical="top" wrapText="1"/>
    </xf>
    <xf numFmtId="0" fontId="78" fillId="0" borderId="6" xfId="5" applyFont="1" applyBorder="1" applyAlignment="1">
      <alignment horizontal="center" vertical="center" wrapText="1"/>
    </xf>
    <xf numFmtId="0" fontId="78" fillId="0" borderId="8" xfId="5" applyFont="1" applyBorder="1" applyAlignment="1">
      <alignment horizontal="center" vertical="center" wrapText="1"/>
    </xf>
    <xf numFmtId="0" fontId="78" fillId="0" borderId="12" xfId="5" applyFont="1" applyBorder="1" applyAlignment="1">
      <alignment vertical="top" wrapText="1"/>
    </xf>
    <xf numFmtId="0" fontId="78" fillId="0" borderId="16" xfId="5" applyFont="1" applyBorder="1" applyAlignment="1">
      <alignment vertical="top" wrapText="1"/>
    </xf>
    <xf numFmtId="0" fontId="78" fillId="0" borderId="12" xfId="5" applyFont="1" applyBorder="1">
      <alignment vertical="center"/>
    </xf>
    <xf numFmtId="0" fontId="78" fillId="0" borderId="16" xfId="5" applyFont="1" applyBorder="1">
      <alignment vertical="center"/>
    </xf>
    <xf numFmtId="0" fontId="78" fillId="13" borderId="12" xfId="5" applyFont="1" applyFill="1" applyBorder="1" applyAlignment="1">
      <alignment horizontal="center" vertical="center"/>
    </xf>
    <xf numFmtId="0" fontId="78" fillId="13" borderId="16" xfId="5" applyFont="1" applyFill="1" applyBorder="1" applyAlignment="1">
      <alignment horizontal="center" vertical="center"/>
    </xf>
    <xf numFmtId="0" fontId="78" fillId="13" borderId="10" xfId="5" applyFont="1" applyFill="1" applyBorder="1" applyAlignment="1">
      <alignment horizontal="center" vertical="center"/>
    </xf>
    <xf numFmtId="0" fontId="78" fillId="13" borderId="14" xfId="5" applyFont="1" applyFill="1" applyBorder="1" applyAlignment="1">
      <alignment horizontal="center" vertical="center"/>
    </xf>
    <xf numFmtId="0" fontId="78" fillId="0" borderId="12" xfId="5" applyFont="1" applyBorder="1" applyAlignment="1">
      <alignment horizontal="left" vertical="center"/>
    </xf>
    <xf numFmtId="0" fontId="78" fillId="0" borderId="16" xfId="5" applyFont="1" applyBorder="1" applyAlignment="1">
      <alignment horizontal="left" vertical="center"/>
    </xf>
    <xf numFmtId="0" fontId="78" fillId="0" borderId="11" xfId="5" applyFont="1" applyBorder="1" applyAlignment="1">
      <alignment horizontal="left" vertical="top" wrapText="1"/>
    </xf>
    <xf numFmtId="0" fontId="78" fillId="0" borderId="20" xfId="5" applyFont="1" applyBorder="1" applyAlignment="1">
      <alignment horizontal="left" vertical="top" wrapText="1"/>
    </xf>
    <xf numFmtId="0" fontId="78" fillId="0" borderId="15" xfId="5" applyFont="1" applyBorder="1" applyAlignment="1">
      <alignment horizontal="left" vertical="top" wrapText="1"/>
    </xf>
    <xf numFmtId="0" fontId="78" fillId="13" borderId="13" xfId="5" applyFont="1" applyFill="1" applyBorder="1" applyAlignment="1">
      <alignment horizontal="center" vertical="center"/>
    </xf>
    <xf numFmtId="0" fontId="78" fillId="0" borderId="29" xfId="5" applyFont="1" applyBorder="1" applyAlignment="1">
      <alignment horizontal="left" vertical="center"/>
    </xf>
    <xf numFmtId="0" fontId="78" fillId="0" borderId="12" xfId="5" applyFont="1" applyBorder="1" applyAlignment="1">
      <alignment horizontal="left" vertical="center" wrapText="1"/>
    </xf>
    <xf numFmtId="0" fontId="78" fillId="0" borderId="16" xfId="5" applyFont="1" applyBorder="1" applyAlignment="1">
      <alignment horizontal="left" vertical="center" wrapText="1"/>
    </xf>
    <xf numFmtId="0" fontId="78" fillId="13" borderId="12" xfId="5" applyFont="1" applyFill="1" applyBorder="1" applyAlignment="1">
      <alignment horizontal="center" vertical="center" wrapText="1"/>
    </xf>
    <xf numFmtId="0" fontId="78" fillId="13" borderId="16" xfId="5" applyFont="1" applyFill="1" applyBorder="1" applyAlignment="1">
      <alignment horizontal="center" vertical="center" wrapText="1"/>
    </xf>
    <xf numFmtId="0" fontId="78" fillId="0" borderId="12" xfId="5" applyFont="1" applyBorder="1" applyAlignment="1">
      <alignment horizontal="left" vertical="center" wrapText="1" shrinkToFit="1"/>
    </xf>
    <xf numFmtId="0" fontId="78" fillId="0" borderId="16" xfId="5" applyFont="1" applyBorder="1" applyAlignment="1">
      <alignment horizontal="left" vertical="center" wrapText="1" shrinkToFit="1"/>
    </xf>
    <xf numFmtId="0" fontId="83" fillId="0" borderId="0" xfId="5" applyFont="1" applyAlignment="1">
      <alignment horizontal="center" vertical="center" wrapText="1"/>
    </xf>
    <xf numFmtId="0" fontId="77" fillId="0" borderId="5" xfId="5" applyFont="1" applyBorder="1" applyAlignment="1">
      <alignment vertical="top" wrapText="1"/>
    </xf>
    <xf numFmtId="0" fontId="78" fillId="0" borderId="12" xfId="5" applyFont="1" applyBorder="1" applyAlignment="1">
      <alignment horizontal="left" vertical="top"/>
    </xf>
    <xf numFmtId="0" fontId="78" fillId="0" borderId="29" xfId="5" applyFont="1" applyBorder="1" applyAlignment="1">
      <alignment horizontal="left" vertical="top"/>
    </xf>
    <xf numFmtId="0" fontId="78" fillId="0" borderId="12" xfId="5" applyFont="1" applyBorder="1" applyAlignment="1">
      <alignment horizontal="left" vertical="top" wrapText="1"/>
    </xf>
    <xf numFmtId="0" fontId="78" fillId="0" borderId="16" xfId="5" applyFont="1" applyBorder="1" applyAlignment="1">
      <alignment horizontal="left" vertical="top"/>
    </xf>
    <xf numFmtId="0" fontId="78" fillId="0" borderId="29" xfId="5" applyFont="1" applyBorder="1" applyAlignment="1">
      <alignment horizontal="left" vertical="center" wrapText="1"/>
    </xf>
    <xf numFmtId="0" fontId="78" fillId="13" borderId="29" xfId="5" applyFont="1" applyFill="1" applyBorder="1" applyAlignment="1">
      <alignment horizontal="center" vertical="center" wrapText="1"/>
    </xf>
    <xf numFmtId="0" fontId="78" fillId="0" borderId="12" xfId="5" applyFont="1" applyBorder="1" applyAlignment="1">
      <alignment vertical="center" wrapText="1"/>
    </xf>
    <xf numFmtId="0" fontId="78" fillId="0" borderId="29" xfId="5" applyFont="1" applyBorder="1" applyAlignment="1">
      <alignment vertical="center" wrapText="1"/>
    </xf>
    <xf numFmtId="0" fontId="78" fillId="0" borderId="16" xfId="5" applyFont="1" applyBorder="1" applyAlignment="1">
      <alignment vertical="center" wrapText="1"/>
    </xf>
    <xf numFmtId="0" fontId="78" fillId="0" borderId="10" xfId="5" applyFont="1" applyBorder="1" applyAlignment="1">
      <alignment horizontal="left" vertical="top" wrapText="1"/>
    </xf>
    <xf numFmtId="0" fontId="78" fillId="0" borderId="13" xfId="5" applyFont="1" applyBorder="1" applyAlignment="1">
      <alignment horizontal="left" vertical="top" wrapText="1"/>
    </xf>
    <xf numFmtId="0" fontId="78" fillId="0" borderId="14" xfId="5" applyFont="1" applyBorder="1" applyAlignment="1">
      <alignment horizontal="left" vertical="top" wrapText="1"/>
    </xf>
    <xf numFmtId="0" fontId="78" fillId="0" borderId="29" xfId="5" applyFont="1" applyBorder="1" applyAlignment="1">
      <alignment horizontal="left" vertical="top" wrapText="1"/>
    </xf>
    <xf numFmtId="0" fontId="78" fillId="0" borderId="16" xfId="5" applyFont="1" applyBorder="1" applyAlignment="1">
      <alignment horizontal="left" vertical="top" wrapText="1"/>
    </xf>
    <xf numFmtId="0" fontId="77" fillId="0" borderId="5" xfId="5" applyFont="1" applyBorder="1" applyAlignment="1">
      <alignment horizontal="center" vertical="center"/>
    </xf>
    <xf numFmtId="0" fontId="78" fillId="0" borderId="5" xfId="5" applyFont="1" applyBorder="1" applyAlignment="1">
      <alignment horizontal="left" vertical="top" wrapText="1"/>
    </xf>
    <xf numFmtId="0" fontId="78" fillId="0" borderId="29" xfId="5" applyFont="1" applyBorder="1" applyAlignment="1">
      <alignment vertical="top" wrapText="1"/>
    </xf>
    <xf numFmtId="0" fontId="78" fillId="0" borderId="10" xfId="5" applyFont="1" applyBorder="1" applyAlignment="1">
      <alignment vertical="top"/>
    </xf>
    <xf numFmtId="0" fontId="78" fillId="0" borderId="11" xfId="5" applyFont="1" applyBorder="1" applyAlignment="1">
      <alignment vertical="top"/>
    </xf>
    <xf numFmtId="0" fontId="78" fillId="0" borderId="13" xfId="5" applyFont="1" applyBorder="1" applyAlignment="1">
      <alignment vertical="top"/>
    </xf>
    <xf numFmtId="0" fontId="78" fillId="0" borderId="20" xfId="5" applyFont="1" applyBorder="1" applyAlignment="1">
      <alignment vertical="top"/>
    </xf>
    <xf numFmtId="0" fontId="78" fillId="0" borderId="14" xfId="5" applyFont="1" applyBorder="1" applyAlignment="1">
      <alignment vertical="top"/>
    </xf>
    <xf numFmtId="0" fontId="78" fillId="0" borderId="15" xfId="5" applyFont="1" applyBorder="1" applyAlignment="1">
      <alignment vertical="top"/>
    </xf>
    <xf numFmtId="0" fontId="78" fillId="0" borderId="12" xfId="5" applyFont="1" applyBorder="1" applyAlignment="1">
      <alignment horizontal="center" vertical="center" wrapText="1"/>
    </xf>
    <xf numFmtId="0" fontId="78" fillId="0" borderId="5" xfId="5" applyFont="1" applyBorder="1" applyAlignment="1">
      <alignment horizontal="center" vertical="center" wrapText="1"/>
    </xf>
    <xf numFmtId="0" fontId="78" fillId="0" borderId="10" xfId="5" applyFont="1" applyBorder="1" applyAlignment="1">
      <alignment horizontal="center" vertical="center" wrapText="1"/>
    </xf>
    <xf numFmtId="0" fontId="78"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8" fillId="13" borderId="29" xfId="5" applyFont="1" applyFill="1" applyBorder="1" applyAlignment="1">
      <alignment horizontal="center" vertical="center"/>
    </xf>
    <xf numFmtId="0" fontId="78" fillId="3" borderId="12" xfId="5" applyFont="1" applyFill="1" applyBorder="1" applyAlignment="1">
      <alignment horizontal="left" vertical="top" wrapText="1"/>
    </xf>
    <xf numFmtId="0" fontId="78" fillId="3" borderId="10" xfId="5" applyFont="1" applyFill="1" applyBorder="1" applyAlignment="1">
      <alignment horizontal="left" vertical="center" wrapText="1"/>
    </xf>
    <xf numFmtId="0" fontId="0" fillId="3" borderId="13" xfId="0" applyFill="1" applyBorder="1" applyAlignment="1">
      <alignment horizontal="left" vertical="center" wrapText="1"/>
    </xf>
    <xf numFmtId="0" fontId="77" fillId="16" borderId="12" xfId="5" applyFont="1" applyFill="1" applyBorder="1" applyAlignment="1">
      <alignment horizontal="center" vertical="center"/>
    </xf>
    <xf numFmtId="0" fontId="103" fillId="16" borderId="29" xfId="0" applyFont="1" applyFill="1" applyBorder="1" applyAlignment="1">
      <alignment horizontal="center" vertical="center"/>
    </xf>
    <xf numFmtId="0" fontId="77" fillId="0" borderId="12" xfId="5" applyFont="1" applyBorder="1" applyAlignment="1">
      <alignment horizontal="left" vertical="top"/>
    </xf>
    <xf numFmtId="0" fontId="77" fillId="0" borderId="29" xfId="5" applyFont="1" applyBorder="1" applyAlignment="1">
      <alignment horizontal="left" vertical="top"/>
    </xf>
    <xf numFmtId="0" fontId="77" fillId="0" borderId="16" xfId="5" applyFont="1" applyBorder="1" applyAlignment="1">
      <alignment horizontal="left" vertical="top"/>
    </xf>
    <xf numFmtId="0" fontId="77" fillId="0" borderId="12" xfId="5" applyFont="1" applyBorder="1" applyAlignment="1">
      <alignment horizontal="center" vertical="center"/>
    </xf>
    <xf numFmtId="0" fontId="77" fillId="0" borderId="16" xfId="5" applyFont="1" applyBorder="1" applyAlignment="1">
      <alignment horizontal="center"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2" fillId="8" borderId="77" xfId="5" applyFont="1" applyFill="1" applyBorder="1" applyAlignment="1">
      <alignment horizontal="center" vertical="center"/>
    </xf>
    <xf numFmtId="0" fontId="42" fillId="8" borderId="78" xfId="5" applyFont="1" applyFill="1" applyBorder="1" applyAlignment="1">
      <alignment horizontal="center" vertical="center"/>
    </xf>
    <xf numFmtId="0" fontId="42"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2" fillId="9" borderId="83" xfId="5" applyFont="1" applyFill="1" applyBorder="1" applyAlignment="1">
      <alignment horizontal="center" vertical="center"/>
    </xf>
    <xf numFmtId="0" fontId="42"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6" fillId="0" borderId="13" xfId="0" applyFont="1" applyBorder="1" applyAlignment="1">
      <alignment horizontal="left" vertical="center" indent="2"/>
    </xf>
    <xf numFmtId="0" fontId="46" fillId="0" borderId="0" xfId="0" applyFont="1" applyBorder="1" applyAlignment="1">
      <alignment horizontal="left" vertical="center" indent="2"/>
    </xf>
    <xf numFmtId="0" fontId="46" fillId="0" borderId="20" xfId="0" applyFont="1" applyBorder="1" applyAlignment="1">
      <alignment horizontal="left" vertical="center" indent="2"/>
    </xf>
    <xf numFmtId="0" fontId="46" fillId="0" borderId="13" xfId="0" applyFont="1" applyBorder="1">
      <alignment vertical="center"/>
    </xf>
    <xf numFmtId="0" fontId="46" fillId="0" borderId="0" xfId="0" applyFont="1" applyBorder="1">
      <alignment vertical="center"/>
    </xf>
    <xf numFmtId="0" fontId="46" fillId="0" borderId="20" xfId="0" applyFont="1" applyBorder="1">
      <alignment vertical="center"/>
    </xf>
    <xf numFmtId="38" fontId="5" fillId="2" borderId="123" xfId="1" applyFont="1" applyFill="1" applyBorder="1" applyAlignment="1">
      <alignment horizontal="right" vertical="center" wrapText="1" shrinkToFit="1" readingOrder="1"/>
    </xf>
    <xf numFmtId="38" fontId="5" fillId="2" borderId="200" xfId="1" applyFont="1" applyFill="1" applyBorder="1" applyAlignment="1">
      <alignment horizontal="right" vertical="center" wrapText="1"/>
    </xf>
    <xf numFmtId="38" fontId="5" fillId="2" borderId="201" xfId="1" applyFont="1" applyFill="1" applyBorder="1" applyAlignment="1">
      <alignment horizontal="right" vertical="center" wrapText="1"/>
    </xf>
    <xf numFmtId="38" fontId="5" fillId="2" borderId="202" xfId="1" applyFont="1" applyFill="1" applyBorder="1" applyAlignment="1">
      <alignment horizontal="right" vertical="center" shrinkToFit="1" readingOrder="1"/>
    </xf>
    <xf numFmtId="38" fontId="5" fillId="2" borderId="202" xfId="1" applyFont="1" applyFill="1" applyBorder="1" applyAlignment="1">
      <alignment horizontal="right" vertical="center" shrinkToFit="1" readingOrder="1"/>
    </xf>
    <xf numFmtId="38" fontId="5" fillId="2" borderId="203" xfId="1" applyFont="1" applyFill="1" applyBorder="1" applyAlignment="1">
      <alignment horizontal="right" vertical="center" shrinkToFit="1" readingOrder="1"/>
    </xf>
    <xf numFmtId="223" fontId="89" fillId="15" borderId="123" xfId="1" applyNumberFormat="1" applyFont="1" applyFill="1" applyBorder="1" applyAlignment="1">
      <alignment horizontal="right" vertical="center"/>
    </xf>
    <xf numFmtId="223" fontId="89" fillId="15" borderId="204" xfId="1" applyNumberFormat="1" applyFont="1" applyFill="1" applyBorder="1" applyAlignment="1">
      <alignment horizontal="right" vertical="center"/>
    </xf>
    <xf numFmtId="223" fontId="89" fillId="15" borderId="122" xfId="1" applyNumberFormat="1" applyFont="1" applyFill="1" applyBorder="1" applyAlignment="1">
      <alignment horizontal="right" vertical="center"/>
    </xf>
    <xf numFmtId="38" fontId="5" fillId="0" borderId="123" xfId="1" applyFont="1" applyFill="1" applyBorder="1" applyAlignment="1">
      <alignment horizontal="left" vertical="center" wrapText="1"/>
    </xf>
    <xf numFmtId="38" fontId="5" fillId="0" borderId="204" xfId="1" applyFont="1" applyFill="1" applyBorder="1" applyAlignment="1">
      <alignment horizontal="left" vertical="center" wrapText="1"/>
    </xf>
    <xf numFmtId="38" fontId="5" fillId="0" borderId="122" xfId="1" applyFont="1" applyFill="1" applyBorder="1" applyAlignment="1">
      <alignment horizontal="left" vertical="center" wrapText="1"/>
    </xf>
    <xf numFmtId="223" fontId="89" fillId="2" borderId="123" xfId="1" applyNumberFormat="1" applyFont="1" applyFill="1" applyBorder="1" applyAlignment="1">
      <alignment horizontal="right" vertical="center"/>
    </xf>
    <xf numFmtId="223" fontId="89" fillId="2" borderId="204" xfId="1" applyNumberFormat="1" applyFont="1" applyFill="1" applyBorder="1" applyAlignment="1">
      <alignment horizontal="right" vertical="center"/>
    </xf>
    <xf numFmtId="223" fontId="89" fillId="2" borderId="122" xfId="1" applyNumberFormat="1" applyFont="1" applyFill="1" applyBorder="1" applyAlignment="1">
      <alignment horizontal="right" vertical="center"/>
    </xf>
    <xf numFmtId="223" fontId="89" fillId="15" borderId="200" xfId="1" applyNumberFormat="1" applyFont="1" applyFill="1" applyBorder="1" applyAlignment="1">
      <alignment horizontal="right" vertical="center"/>
    </xf>
    <xf numFmtId="223" fontId="89" fillId="15" borderId="205" xfId="1" applyNumberFormat="1" applyFont="1" applyFill="1" applyBorder="1" applyAlignment="1">
      <alignment horizontal="right" vertical="center"/>
    </xf>
    <xf numFmtId="223" fontId="89" fillId="15" borderId="201" xfId="1" applyNumberFormat="1" applyFont="1" applyFill="1" applyBorder="1" applyAlignment="1">
      <alignment horizontal="right" vertical="center"/>
    </xf>
    <xf numFmtId="38" fontId="9" fillId="3" borderId="200" xfId="1" applyFont="1" applyFill="1" applyBorder="1" applyAlignment="1">
      <alignment horizontal="left" vertical="center" wrapText="1"/>
    </xf>
    <xf numFmtId="38" fontId="9" fillId="3" borderId="205" xfId="1" applyFont="1" applyFill="1" applyBorder="1" applyAlignment="1">
      <alignment horizontal="left" vertical="center" wrapText="1"/>
    </xf>
    <xf numFmtId="38" fontId="9" fillId="3" borderId="201" xfId="1" applyFont="1" applyFill="1" applyBorder="1" applyAlignment="1">
      <alignment horizontal="left" vertical="center" wrapText="1"/>
    </xf>
    <xf numFmtId="207" fontId="5" fillId="2" borderId="72" xfId="0" applyNumberFormat="1" applyFont="1" applyFill="1" applyBorder="1" applyAlignment="1">
      <alignment horizontal="center" vertical="center" wrapText="1"/>
    </xf>
    <xf numFmtId="207" fontId="27" fillId="2" borderId="72" xfId="0" applyNumberFormat="1" applyFont="1" applyFill="1" applyBorder="1" applyAlignment="1">
      <alignment horizontal="left" vertical="center" wrapText="1" shrinkToFit="1"/>
    </xf>
    <xf numFmtId="207" fontId="27" fillId="2" borderId="123" xfId="0" applyNumberFormat="1" applyFont="1" applyFill="1" applyBorder="1" applyAlignment="1">
      <alignment horizontal="left" vertical="center" wrapText="1"/>
    </xf>
    <xf numFmtId="207" fontId="27" fillId="2" borderId="204" xfId="0" applyNumberFormat="1" applyFont="1" applyFill="1" applyBorder="1" applyAlignment="1">
      <alignment horizontal="left" vertical="center" wrapText="1"/>
    </xf>
    <xf numFmtId="207" fontId="27" fillId="2" borderId="122" xfId="0" applyNumberFormat="1" applyFont="1" applyFill="1" applyBorder="1" applyAlignment="1">
      <alignment horizontal="left" vertical="center" wrapText="1"/>
    </xf>
    <xf numFmtId="222" fontId="5" fillId="2" borderId="123" xfId="0" applyNumberFormat="1" applyFont="1" applyFill="1" applyBorder="1" applyAlignment="1">
      <alignment horizontal="right" vertical="center"/>
    </xf>
    <xf numFmtId="208" fontId="5" fillId="2" borderId="122" xfId="0" applyNumberFormat="1" applyFont="1" applyFill="1" applyBorder="1" applyAlignment="1">
      <alignment horizontal="center" vertical="center"/>
    </xf>
    <xf numFmtId="222" fontId="5" fillId="3" borderId="123" xfId="0" applyNumberFormat="1" applyFont="1" applyFill="1" applyBorder="1" applyAlignment="1">
      <alignment horizontal="right" vertical="center" shrinkToFit="1"/>
    </xf>
    <xf numFmtId="220" fontId="5" fillId="2" borderId="122" xfId="0" applyNumberFormat="1" applyFont="1" applyFill="1" applyBorder="1" applyAlignment="1">
      <alignment horizontal="right" vertical="center" shrinkToFit="1"/>
    </xf>
    <xf numFmtId="222" fontId="5" fillId="3" borderId="23" xfId="0" applyNumberFormat="1" applyFont="1" applyFill="1" applyBorder="1" applyAlignment="1">
      <alignment horizontal="right" vertical="center" shrinkToFit="1"/>
    </xf>
    <xf numFmtId="221" fontId="5" fillId="2" borderId="123" xfId="0" applyNumberFormat="1" applyFont="1" applyFill="1" applyBorder="1" applyAlignment="1">
      <alignment horizontal="right" vertical="center" shrinkToFit="1"/>
    </xf>
    <xf numFmtId="0" fontId="5" fillId="3" borderId="123" xfId="0" applyFont="1" applyFill="1" applyBorder="1" applyAlignment="1">
      <alignment horizontal="center" vertical="center"/>
    </xf>
    <xf numFmtId="0" fontId="5" fillId="3" borderId="122" xfId="0" applyFont="1" applyFill="1" applyBorder="1" applyAlignment="1">
      <alignment horizontal="center" vertical="center"/>
    </xf>
    <xf numFmtId="220" fontId="5" fillId="2" borderId="28" xfId="0" applyNumberFormat="1" applyFont="1" applyFill="1" applyBorder="1" applyAlignment="1">
      <alignment horizontal="right" vertical="center" shrinkToFit="1"/>
    </xf>
  </cellXfs>
  <cellStyles count="18">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7"/>
    <cellStyle name="標準 4" xfId="8"/>
    <cellStyle name="標準 7" xfId="7"/>
    <cellStyle name="標準 8" xfId="10"/>
    <cellStyle name="標準_⑤参考様式11,12号別紙(収支実績報告書（支援交付金））" xfId="2"/>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93</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76</xdr:row>
      <xdr:rowOff>121867</xdr:rowOff>
    </xdr:from>
    <xdr:to>
      <xdr:col>15</xdr:col>
      <xdr:colOff>635000</xdr:colOff>
      <xdr:row>79</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48597</xdr:colOff>
      <xdr:row>79</xdr:row>
      <xdr:rowOff>19962</xdr:rowOff>
    </xdr:from>
    <xdr:to>
      <xdr:col>18</xdr:col>
      <xdr:colOff>2275277</xdr:colOff>
      <xdr:row>83</xdr:row>
      <xdr:rowOff>206719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591148" y="18826977"/>
          <a:ext cx="2226680" cy="104206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X50"/>
  <sheetViews>
    <sheetView view="pageBreakPreview" zoomScaleNormal="100" zoomScaleSheetLayoutView="100" workbookViewId="0">
      <selection activeCell="I11" sqref="I11"/>
    </sheetView>
  </sheetViews>
  <sheetFormatPr defaultColWidth="9" defaultRowHeight="18.75" x14ac:dyDescent="0.15"/>
  <cols>
    <col min="1" max="2" width="2.75" style="334" customWidth="1"/>
    <col min="3" max="3" width="13" style="334" customWidth="1"/>
    <col min="4" max="4" width="13.75" style="334" customWidth="1"/>
    <col min="5" max="5" width="54.25" style="334" customWidth="1"/>
    <col min="6" max="6" width="2.625" style="334" customWidth="1"/>
    <col min="7" max="7" width="5.75" style="334" customWidth="1"/>
    <col min="8" max="16384" width="9" style="334"/>
  </cols>
  <sheetData>
    <row r="1" spans="1:258" ht="24" customHeight="1" thickBot="1" x14ac:dyDescent="0.2">
      <c r="A1" s="387" t="s">
        <v>618</v>
      </c>
      <c r="B1" s="387"/>
      <c r="C1" s="387"/>
      <c r="D1" s="386"/>
      <c r="E1" s="386"/>
      <c r="F1" s="386"/>
    </row>
    <row r="2" spans="1:258" ht="21" customHeight="1" x14ac:dyDescent="0.15">
      <c r="B2" s="398" t="s">
        <v>617</v>
      </c>
      <c r="C2" s="397"/>
      <c r="D2" s="396" t="s">
        <v>1233</v>
      </c>
      <c r="E2" s="395" t="s">
        <v>616</v>
      </c>
    </row>
    <row r="3" spans="1:258" ht="21" customHeight="1" x14ac:dyDescent="0.15">
      <c r="B3" s="392" t="s">
        <v>615</v>
      </c>
      <c r="C3" s="391"/>
      <c r="D3" s="394" t="s">
        <v>1234</v>
      </c>
      <c r="E3" s="393" t="s">
        <v>614</v>
      </c>
    </row>
    <row r="4" spans="1:258" ht="21" customHeight="1" x14ac:dyDescent="0.15">
      <c r="B4" s="392" t="s">
        <v>613</v>
      </c>
      <c r="C4" s="391"/>
      <c r="D4" s="955"/>
      <c r="E4" s="956"/>
    </row>
    <row r="5" spans="1:258" ht="21" customHeight="1" x14ac:dyDescent="0.15">
      <c r="B5" s="392" t="s">
        <v>612</v>
      </c>
      <c r="C5" s="391"/>
      <c r="D5" s="866"/>
      <c r="E5" s="390"/>
    </row>
    <row r="6" spans="1:258" ht="21" customHeight="1" thickBot="1" x14ac:dyDescent="0.2">
      <c r="B6" s="389" t="s">
        <v>611</v>
      </c>
      <c r="C6" s="388"/>
      <c r="D6" s="957"/>
      <c r="E6" s="958"/>
    </row>
    <row r="7" spans="1:258" ht="6.75" customHeight="1" x14ac:dyDescent="0.15"/>
    <row r="8" spans="1:258" ht="24" customHeight="1" x14ac:dyDescent="0.15">
      <c r="A8" s="387" t="s">
        <v>610</v>
      </c>
      <c r="B8" s="386"/>
      <c r="C8" s="386"/>
      <c r="D8" s="386"/>
      <c r="E8" s="386"/>
      <c r="F8" s="386"/>
    </row>
    <row r="9" spans="1:258" ht="18" customHeight="1" x14ac:dyDescent="0.15">
      <c r="B9" s="954" t="s">
        <v>609</v>
      </c>
      <c r="C9" s="954"/>
      <c r="D9" s="954"/>
      <c r="E9" s="954"/>
    </row>
    <row r="10" spans="1:258" ht="34.5" customHeight="1" x14ac:dyDescent="0.15">
      <c r="B10" s="954" t="s">
        <v>608</v>
      </c>
      <c r="C10" s="954"/>
      <c r="D10" s="954"/>
      <c r="E10" s="954"/>
    </row>
    <row r="11" spans="1:258" ht="18" customHeight="1" x14ac:dyDescent="0.15">
      <c r="B11" s="965" t="s">
        <v>607</v>
      </c>
      <c r="C11" s="965"/>
      <c r="D11" s="965"/>
      <c r="E11" s="965"/>
    </row>
    <row r="12" spans="1:258" ht="34.5" customHeight="1" x14ac:dyDescent="0.15">
      <c r="B12" s="966" t="s">
        <v>606</v>
      </c>
      <c r="C12" s="966"/>
      <c r="D12" s="966"/>
      <c r="E12" s="966"/>
      <c r="I12" s="951"/>
      <c r="J12" s="951"/>
      <c r="K12" s="951"/>
      <c r="L12" s="951"/>
      <c r="M12" s="951"/>
      <c r="N12" s="951"/>
      <c r="O12" s="951"/>
      <c r="P12" s="951"/>
      <c r="Q12" s="951"/>
      <c r="R12" s="951"/>
      <c r="S12" s="951"/>
      <c r="T12" s="951"/>
      <c r="U12" s="951"/>
      <c r="V12" s="951"/>
      <c r="W12" s="951"/>
      <c r="X12" s="951"/>
      <c r="Y12" s="951"/>
      <c r="Z12" s="951"/>
      <c r="AA12" s="951"/>
      <c r="AB12" s="951"/>
      <c r="AC12" s="951"/>
      <c r="AD12" s="951"/>
      <c r="AE12" s="951"/>
      <c r="AF12" s="951"/>
      <c r="AG12" s="951"/>
      <c r="AH12" s="951"/>
      <c r="AI12" s="951"/>
      <c r="AJ12" s="951"/>
      <c r="AK12" s="951"/>
      <c r="AL12" s="951"/>
      <c r="AM12" s="951"/>
      <c r="AN12" s="951"/>
      <c r="AO12" s="951"/>
      <c r="AP12" s="95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c r="BN12" s="951"/>
      <c r="BO12" s="951"/>
      <c r="BP12" s="951"/>
      <c r="BQ12" s="951"/>
      <c r="BR12" s="951"/>
      <c r="BS12" s="951"/>
      <c r="BT12" s="951"/>
      <c r="BU12" s="951"/>
      <c r="BV12" s="951"/>
      <c r="BW12" s="951"/>
      <c r="BX12" s="951"/>
      <c r="BY12" s="951"/>
      <c r="BZ12" s="951"/>
      <c r="CA12" s="951"/>
      <c r="CB12" s="951"/>
      <c r="CC12" s="951"/>
      <c r="CD12" s="951"/>
      <c r="CE12" s="951"/>
      <c r="CF12" s="951"/>
      <c r="CG12" s="951"/>
      <c r="CH12" s="951"/>
      <c r="CI12" s="951"/>
      <c r="CJ12" s="951"/>
      <c r="CK12" s="951"/>
      <c r="CL12" s="951"/>
      <c r="CM12" s="951"/>
      <c r="CN12" s="951"/>
      <c r="CO12" s="951"/>
      <c r="CP12" s="951"/>
      <c r="CQ12" s="951"/>
      <c r="CR12" s="951"/>
      <c r="CS12" s="951"/>
      <c r="CT12" s="951"/>
      <c r="CU12" s="951"/>
      <c r="CV12" s="951"/>
      <c r="CW12" s="951"/>
      <c r="CX12" s="951"/>
      <c r="CY12" s="951"/>
      <c r="CZ12" s="951"/>
      <c r="DA12" s="951"/>
      <c r="DB12" s="951"/>
      <c r="DC12" s="951"/>
      <c r="DD12" s="951"/>
      <c r="DE12" s="951"/>
      <c r="DF12" s="951"/>
      <c r="DG12" s="951"/>
      <c r="DH12" s="951"/>
      <c r="DI12" s="951"/>
      <c r="DJ12" s="951"/>
      <c r="DK12" s="951"/>
      <c r="DL12" s="951"/>
      <c r="DM12" s="951"/>
      <c r="DN12" s="951"/>
      <c r="DO12" s="951"/>
      <c r="DP12" s="951"/>
      <c r="DQ12" s="951"/>
      <c r="DR12" s="951"/>
      <c r="DS12" s="951"/>
      <c r="DT12" s="951"/>
      <c r="DU12" s="951"/>
      <c r="DV12" s="951"/>
      <c r="DW12" s="951"/>
      <c r="DX12" s="951"/>
      <c r="DY12" s="951"/>
      <c r="DZ12" s="951"/>
      <c r="EA12" s="951"/>
      <c r="EB12" s="951"/>
      <c r="EC12" s="951"/>
      <c r="ED12" s="951"/>
      <c r="EE12" s="951"/>
      <c r="EF12" s="951"/>
      <c r="EG12" s="951"/>
      <c r="EH12" s="951"/>
      <c r="EI12" s="951"/>
      <c r="EJ12" s="951"/>
      <c r="EK12" s="951"/>
      <c r="EL12" s="951"/>
      <c r="EM12" s="951"/>
      <c r="EN12" s="951"/>
      <c r="EO12" s="951"/>
      <c r="EP12" s="951"/>
      <c r="EQ12" s="951"/>
      <c r="ER12" s="951"/>
      <c r="ES12" s="951"/>
      <c r="ET12" s="951"/>
      <c r="EU12" s="951"/>
      <c r="EV12" s="951"/>
      <c r="EW12" s="951"/>
      <c r="EX12" s="951"/>
      <c r="EY12" s="951"/>
      <c r="EZ12" s="951"/>
      <c r="FA12" s="951"/>
      <c r="FB12" s="951"/>
      <c r="FC12" s="951"/>
      <c r="FD12" s="951"/>
      <c r="FE12" s="951"/>
      <c r="FF12" s="951"/>
      <c r="FG12" s="951"/>
      <c r="FH12" s="951"/>
      <c r="FI12" s="951"/>
      <c r="FJ12" s="951"/>
      <c r="FK12" s="951"/>
      <c r="FL12" s="951"/>
      <c r="FM12" s="951"/>
      <c r="FN12" s="951"/>
      <c r="FO12" s="951"/>
      <c r="FP12" s="951"/>
      <c r="FQ12" s="951"/>
      <c r="FR12" s="951"/>
      <c r="FS12" s="951"/>
      <c r="FT12" s="951"/>
      <c r="FU12" s="951"/>
      <c r="FV12" s="951"/>
      <c r="FW12" s="951"/>
      <c r="FX12" s="951"/>
      <c r="FY12" s="951"/>
      <c r="FZ12" s="951"/>
      <c r="GA12" s="951"/>
      <c r="GB12" s="951"/>
      <c r="GC12" s="951"/>
      <c r="GD12" s="951"/>
      <c r="GE12" s="951"/>
      <c r="GF12" s="951"/>
      <c r="GG12" s="951"/>
      <c r="GH12" s="951"/>
      <c r="GI12" s="951"/>
      <c r="GJ12" s="951"/>
      <c r="GK12" s="951"/>
      <c r="GL12" s="951"/>
      <c r="GM12" s="951"/>
      <c r="GN12" s="951"/>
      <c r="GO12" s="951"/>
      <c r="GP12" s="951"/>
      <c r="GQ12" s="951"/>
      <c r="GR12" s="951"/>
      <c r="GS12" s="951"/>
      <c r="GT12" s="951"/>
      <c r="GU12" s="951"/>
      <c r="GV12" s="951"/>
      <c r="GW12" s="951"/>
      <c r="GX12" s="951"/>
      <c r="GY12" s="951"/>
      <c r="GZ12" s="951"/>
      <c r="HA12" s="951"/>
      <c r="HB12" s="951"/>
      <c r="HC12" s="951"/>
      <c r="HD12" s="951"/>
      <c r="HE12" s="951"/>
      <c r="HF12" s="951"/>
      <c r="HG12" s="951"/>
      <c r="HH12" s="951"/>
      <c r="HI12" s="951"/>
      <c r="HJ12" s="951"/>
      <c r="HK12" s="951"/>
      <c r="HL12" s="951"/>
      <c r="HM12" s="951"/>
      <c r="HN12" s="951"/>
      <c r="HO12" s="951"/>
      <c r="HP12" s="951"/>
      <c r="HQ12" s="951"/>
      <c r="HR12" s="951"/>
      <c r="HS12" s="951"/>
      <c r="HT12" s="951"/>
      <c r="HU12" s="951"/>
      <c r="HV12" s="951"/>
      <c r="HW12" s="951"/>
      <c r="HX12" s="951"/>
      <c r="HY12" s="951"/>
      <c r="HZ12" s="951"/>
      <c r="IA12" s="951"/>
      <c r="IB12" s="951"/>
      <c r="IC12" s="951"/>
      <c r="ID12" s="951"/>
      <c r="IE12" s="951"/>
      <c r="IF12" s="951"/>
      <c r="IG12" s="951"/>
      <c r="IH12" s="951"/>
      <c r="II12" s="951"/>
      <c r="IJ12" s="951"/>
      <c r="IK12" s="951"/>
      <c r="IL12" s="951"/>
      <c r="IM12" s="951"/>
      <c r="IN12" s="951"/>
      <c r="IO12" s="951"/>
      <c r="IP12" s="951"/>
      <c r="IQ12" s="951"/>
      <c r="IR12" s="951"/>
      <c r="IS12" s="951"/>
      <c r="IT12" s="951"/>
      <c r="IU12" s="951"/>
      <c r="IV12" s="951"/>
      <c r="IW12" s="951"/>
      <c r="IX12" s="951"/>
    </row>
    <row r="13" spans="1:258" ht="34.5" customHeight="1" x14ac:dyDescent="0.15">
      <c r="B13" s="954" t="s">
        <v>605</v>
      </c>
      <c r="C13" s="954"/>
      <c r="D13" s="954"/>
      <c r="E13" s="954"/>
      <c r="I13" s="951"/>
      <c r="J13" s="951"/>
      <c r="K13" s="951"/>
      <c r="L13" s="951"/>
      <c r="M13" s="951"/>
      <c r="N13" s="951"/>
      <c r="O13" s="951"/>
      <c r="P13" s="951"/>
      <c r="Q13" s="951"/>
      <c r="R13" s="951"/>
      <c r="S13" s="951"/>
      <c r="T13" s="951"/>
      <c r="U13" s="951"/>
      <c r="V13" s="951"/>
      <c r="W13" s="951"/>
      <c r="X13" s="951"/>
      <c r="Y13" s="951"/>
      <c r="Z13" s="951"/>
      <c r="AA13" s="951"/>
      <c r="AB13" s="951"/>
      <c r="AC13" s="951"/>
      <c r="AD13" s="951"/>
      <c r="AE13" s="951"/>
      <c r="AF13" s="951"/>
      <c r="AG13" s="951"/>
      <c r="AH13" s="951"/>
      <c r="AI13" s="951"/>
      <c r="AJ13" s="951"/>
      <c r="AK13" s="951"/>
      <c r="AL13" s="951"/>
      <c r="AM13" s="951"/>
      <c r="AN13" s="951"/>
      <c r="AO13" s="951"/>
      <c r="AP13" s="951"/>
      <c r="AQ13" s="951"/>
      <c r="AR13" s="951"/>
      <c r="AS13" s="951"/>
      <c r="AT13" s="951"/>
      <c r="AU13" s="951"/>
      <c r="AV13" s="951"/>
      <c r="AW13" s="951"/>
      <c r="AX13" s="951"/>
      <c r="AY13" s="951"/>
      <c r="AZ13" s="951"/>
      <c r="BA13" s="951"/>
      <c r="BB13" s="951"/>
      <c r="BC13" s="951"/>
      <c r="BD13" s="951"/>
      <c r="BE13" s="951"/>
      <c r="BF13" s="951"/>
      <c r="BG13" s="951"/>
      <c r="BH13" s="951"/>
      <c r="BI13" s="951"/>
      <c r="BJ13" s="951"/>
      <c r="BK13" s="951"/>
      <c r="BL13" s="951"/>
      <c r="BM13" s="951"/>
      <c r="BN13" s="951"/>
      <c r="BO13" s="951"/>
      <c r="BP13" s="951"/>
      <c r="BQ13" s="951"/>
      <c r="BR13" s="951"/>
      <c r="BS13" s="951"/>
      <c r="BT13" s="951"/>
      <c r="BU13" s="951"/>
      <c r="BV13" s="951"/>
      <c r="BW13" s="951"/>
      <c r="BX13" s="951"/>
      <c r="BY13" s="951"/>
      <c r="BZ13" s="951"/>
      <c r="CA13" s="951"/>
      <c r="CB13" s="951"/>
      <c r="CC13" s="951"/>
      <c r="CD13" s="951"/>
      <c r="CE13" s="951"/>
      <c r="CF13" s="951"/>
      <c r="CG13" s="951"/>
      <c r="CH13" s="951"/>
      <c r="CI13" s="951"/>
      <c r="CJ13" s="951"/>
      <c r="CK13" s="951"/>
      <c r="CL13" s="951"/>
      <c r="CM13" s="951"/>
      <c r="CN13" s="951"/>
      <c r="CO13" s="951"/>
      <c r="CP13" s="951"/>
      <c r="CQ13" s="951"/>
      <c r="CR13" s="951"/>
      <c r="CS13" s="951"/>
      <c r="CT13" s="951"/>
      <c r="CU13" s="951"/>
      <c r="CV13" s="951"/>
      <c r="CW13" s="951"/>
      <c r="CX13" s="951"/>
      <c r="CY13" s="951"/>
      <c r="CZ13" s="951"/>
      <c r="DA13" s="951"/>
      <c r="DB13" s="951"/>
      <c r="DC13" s="951"/>
      <c r="DD13" s="951"/>
      <c r="DE13" s="951"/>
      <c r="DF13" s="951"/>
      <c r="DG13" s="951"/>
      <c r="DH13" s="951"/>
      <c r="DI13" s="951"/>
      <c r="DJ13" s="951"/>
      <c r="DK13" s="951"/>
      <c r="DL13" s="951"/>
      <c r="DM13" s="951"/>
      <c r="DN13" s="951"/>
      <c r="DO13" s="951"/>
      <c r="DP13" s="951"/>
      <c r="DQ13" s="951"/>
      <c r="DR13" s="951"/>
      <c r="DS13" s="951"/>
      <c r="DT13" s="951"/>
      <c r="DU13" s="951"/>
      <c r="DV13" s="951"/>
      <c r="DW13" s="951"/>
      <c r="DX13" s="951"/>
      <c r="DY13" s="951"/>
      <c r="DZ13" s="951"/>
      <c r="EA13" s="951"/>
      <c r="EB13" s="951"/>
      <c r="EC13" s="951"/>
      <c r="ED13" s="951"/>
      <c r="EE13" s="951"/>
      <c r="EF13" s="951"/>
      <c r="EG13" s="951"/>
      <c r="EH13" s="951"/>
      <c r="EI13" s="951"/>
      <c r="EJ13" s="951"/>
      <c r="EK13" s="951"/>
      <c r="EL13" s="951"/>
      <c r="EM13" s="951"/>
      <c r="EN13" s="951"/>
      <c r="EO13" s="951"/>
      <c r="EP13" s="951"/>
      <c r="EQ13" s="951"/>
      <c r="ER13" s="951"/>
      <c r="ES13" s="951"/>
      <c r="ET13" s="951"/>
      <c r="EU13" s="951"/>
      <c r="EV13" s="951"/>
      <c r="EW13" s="951"/>
      <c r="EX13" s="951"/>
      <c r="EY13" s="951"/>
      <c r="EZ13" s="951"/>
      <c r="FA13" s="951"/>
      <c r="FB13" s="951"/>
      <c r="FC13" s="951"/>
      <c r="FD13" s="951"/>
      <c r="FE13" s="951"/>
      <c r="FF13" s="951"/>
      <c r="FG13" s="951"/>
      <c r="FH13" s="951"/>
      <c r="FI13" s="951"/>
      <c r="FJ13" s="951"/>
      <c r="FK13" s="951"/>
      <c r="FL13" s="951"/>
      <c r="FM13" s="951"/>
      <c r="FN13" s="951"/>
      <c r="FO13" s="951"/>
      <c r="FP13" s="951"/>
      <c r="FQ13" s="951"/>
      <c r="FR13" s="951"/>
      <c r="FS13" s="951"/>
      <c r="FT13" s="951"/>
      <c r="FU13" s="951"/>
      <c r="FV13" s="951"/>
      <c r="FW13" s="951"/>
      <c r="FX13" s="951"/>
      <c r="FY13" s="951"/>
      <c r="FZ13" s="951"/>
      <c r="GA13" s="951"/>
      <c r="GB13" s="951"/>
      <c r="GC13" s="951"/>
      <c r="GD13" s="951"/>
      <c r="GE13" s="951"/>
      <c r="GF13" s="951"/>
      <c r="GG13" s="951"/>
      <c r="GH13" s="951"/>
      <c r="GI13" s="951"/>
      <c r="GJ13" s="951"/>
      <c r="GK13" s="951"/>
      <c r="GL13" s="951"/>
      <c r="GM13" s="951"/>
      <c r="GN13" s="951"/>
      <c r="GO13" s="951"/>
      <c r="GP13" s="951"/>
      <c r="GQ13" s="951"/>
      <c r="GR13" s="951"/>
      <c r="GS13" s="951"/>
      <c r="GT13" s="951"/>
      <c r="GU13" s="951"/>
      <c r="GV13" s="951"/>
      <c r="GW13" s="951"/>
      <c r="GX13" s="951"/>
      <c r="GY13" s="951"/>
      <c r="GZ13" s="951"/>
      <c r="HA13" s="951"/>
      <c r="HB13" s="951"/>
      <c r="HC13" s="951"/>
      <c r="HD13" s="951"/>
      <c r="HE13" s="951"/>
      <c r="HF13" s="951"/>
      <c r="HG13" s="951"/>
      <c r="HH13" s="951"/>
      <c r="HI13" s="951"/>
      <c r="HJ13" s="951"/>
      <c r="HK13" s="951"/>
      <c r="HL13" s="951"/>
      <c r="HM13" s="951"/>
      <c r="HN13" s="951"/>
      <c r="HO13" s="951"/>
      <c r="HP13" s="951"/>
      <c r="HQ13" s="951"/>
      <c r="HR13" s="951"/>
      <c r="HS13" s="951"/>
      <c r="HT13" s="951"/>
      <c r="HU13" s="951"/>
      <c r="HV13" s="951"/>
      <c r="HW13" s="951"/>
      <c r="HX13" s="951"/>
      <c r="HY13" s="951"/>
      <c r="HZ13" s="951"/>
      <c r="IA13" s="951"/>
      <c r="IB13" s="951"/>
      <c r="IC13" s="951"/>
      <c r="ID13" s="951"/>
      <c r="IE13" s="951"/>
      <c r="IF13" s="951"/>
      <c r="IG13" s="951"/>
      <c r="IH13" s="951"/>
      <c r="II13" s="951"/>
      <c r="IJ13" s="951"/>
      <c r="IK13" s="951"/>
      <c r="IL13" s="951"/>
      <c r="IM13" s="951"/>
      <c r="IN13" s="951"/>
      <c r="IO13" s="951"/>
      <c r="IP13" s="951"/>
      <c r="IQ13" s="951"/>
      <c r="IR13" s="951"/>
      <c r="IS13" s="951"/>
      <c r="IT13" s="951"/>
      <c r="IU13" s="951"/>
      <c r="IV13" s="951"/>
      <c r="IW13" s="951"/>
      <c r="IX13" s="951"/>
    </row>
    <row r="14" spans="1:258" ht="18" customHeight="1" x14ac:dyDescent="0.15">
      <c r="B14" s="954" t="s">
        <v>604</v>
      </c>
      <c r="C14" s="954"/>
      <c r="D14" s="954"/>
      <c r="E14" s="954"/>
    </row>
    <row r="15" spans="1:258" ht="6.75" customHeight="1" x14ac:dyDescent="0.15"/>
    <row r="16" spans="1:258" ht="23.25" customHeight="1" x14ac:dyDescent="0.15">
      <c r="A16" s="387" t="s">
        <v>603</v>
      </c>
      <c r="B16" s="387"/>
      <c r="C16" s="386"/>
      <c r="D16" s="387"/>
      <c r="E16" s="387"/>
      <c r="F16" s="386"/>
      <c r="G16" s="386"/>
      <c r="H16" s="386"/>
      <c r="I16" s="951"/>
      <c r="J16" s="951"/>
      <c r="K16" s="951"/>
      <c r="L16" s="951"/>
      <c r="M16" s="951"/>
      <c r="N16" s="951"/>
      <c r="O16" s="951"/>
      <c r="P16" s="951"/>
      <c r="Q16" s="951"/>
      <c r="R16" s="951"/>
      <c r="S16" s="951"/>
      <c r="T16" s="951"/>
      <c r="U16" s="951"/>
      <c r="V16" s="951"/>
      <c r="W16" s="951"/>
      <c r="X16" s="951"/>
      <c r="Y16" s="951"/>
      <c r="Z16" s="951"/>
      <c r="AA16" s="951"/>
      <c r="AB16" s="951"/>
      <c r="AC16" s="951"/>
      <c r="AD16" s="951"/>
      <c r="AE16" s="951"/>
      <c r="AF16" s="951"/>
      <c r="AG16" s="951"/>
      <c r="AH16" s="951"/>
      <c r="AI16" s="951"/>
      <c r="AJ16" s="951"/>
      <c r="AK16" s="951"/>
      <c r="AL16" s="951"/>
      <c r="AM16" s="951"/>
      <c r="AN16" s="951"/>
      <c r="AO16" s="951"/>
      <c r="AP16" s="951"/>
      <c r="AQ16" s="951"/>
      <c r="AR16" s="951"/>
      <c r="AS16" s="951"/>
      <c r="AT16" s="951"/>
      <c r="AU16" s="951"/>
      <c r="AV16" s="951"/>
      <c r="AW16" s="951"/>
      <c r="AX16" s="951"/>
      <c r="AY16" s="951"/>
      <c r="AZ16" s="951"/>
      <c r="BA16" s="951"/>
      <c r="BB16" s="951"/>
      <c r="BC16" s="951"/>
      <c r="BD16" s="951"/>
      <c r="BE16" s="951"/>
      <c r="BF16" s="951"/>
      <c r="BG16" s="951"/>
      <c r="BH16" s="951"/>
      <c r="BI16" s="951"/>
      <c r="BJ16" s="951"/>
      <c r="BK16" s="951"/>
      <c r="BL16" s="951"/>
      <c r="BM16" s="951"/>
      <c r="BN16" s="951"/>
      <c r="BO16" s="951"/>
      <c r="BP16" s="951"/>
      <c r="BQ16" s="951"/>
      <c r="BR16" s="951"/>
      <c r="BS16" s="951"/>
      <c r="BT16" s="951"/>
      <c r="BU16" s="951"/>
      <c r="BV16" s="951"/>
      <c r="BW16" s="951"/>
      <c r="BX16" s="951"/>
      <c r="BY16" s="951"/>
      <c r="BZ16" s="951"/>
      <c r="CA16" s="951"/>
      <c r="CB16" s="951"/>
      <c r="CC16" s="951"/>
      <c r="CD16" s="951"/>
      <c r="CE16" s="951"/>
      <c r="CF16" s="951"/>
      <c r="CG16" s="951"/>
      <c r="CH16" s="951"/>
      <c r="CI16" s="951"/>
      <c r="CJ16" s="951"/>
      <c r="CK16" s="951"/>
      <c r="CL16" s="951"/>
      <c r="CM16" s="951"/>
      <c r="CN16" s="951"/>
      <c r="CO16" s="951"/>
      <c r="CP16" s="951"/>
      <c r="CQ16" s="951"/>
      <c r="CR16" s="951"/>
      <c r="CS16" s="951"/>
      <c r="CT16" s="951"/>
      <c r="CU16" s="951"/>
      <c r="CV16" s="951"/>
      <c r="CW16" s="951"/>
      <c r="CX16" s="951"/>
      <c r="CY16" s="951"/>
      <c r="CZ16" s="951"/>
      <c r="DA16" s="951"/>
      <c r="DB16" s="951"/>
      <c r="DC16" s="951"/>
      <c r="DD16" s="951"/>
      <c r="DE16" s="951"/>
      <c r="DF16" s="951"/>
      <c r="DG16" s="951"/>
      <c r="DH16" s="951"/>
      <c r="DI16" s="951"/>
      <c r="DJ16" s="951"/>
      <c r="DK16" s="951"/>
      <c r="DL16" s="951"/>
      <c r="DM16" s="951"/>
      <c r="DN16" s="951"/>
      <c r="DO16" s="951"/>
      <c r="DP16" s="951"/>
      <c r="DQ16" s="951"/>
      <c r="DR16" s="951"/>
      <c r="DS16" s="951"/>
      <c r="DT16" s="951"/>
      <c r="DU16" s="951"/>
      <c r="DV16" s="951"/>
      <c r="DW16" s="951"/>
      <c r="DX16" s="951"/>
      <c r="DY16" s="951"/>
      <c r="DZ16" s="951"/>
      <c r="EA16" s="951"/>
      <c r="EB16" s="951"/>
      <c r="EC16" s="951"/>
      <c r="ED16" s="951"/>
      <c r="EE16" s="951"/>
      <c r="EF16" s="951"/>
      <c r="EG16" s="951"/>
      <c r="EH16" s="951"/>
      <c r="EI16" s="951"/>
      <c r="EJ16" s="951"/>
      <c r="EK16" s="951"/>
      <c r="EL16" s="951"/>
      <c r="EM16" s="951"/>
      <c r="EN16" s="951"/>
      <c r="EO16" s="951"/>
      <c r="EP16" s="951"/>
      <c r="EQ16" s="951"/>
      <c r="ER16" s="951"/>
      <c r="ES16" s="951"/>
      <c r="ET16" s="951"/>
      <c r="EU16" s="951"/>
      <c r="EV16" s="951"/>
      <c r="EW16" s="951"/>
      <c r="EX16" s="951"/>
      <c r="EY16" s="951"/>
      <c r="EZ16" s="951"/>
      <c r="FA16" s="951"/>
      <c r="FB16" s="951"/>
      <c r="FC16" s="951"/>
      <c r="FD16" s="951"/>
      <c r="FE16" s="951"/>
      <c r="FF16" s="951"/>
      <c r="FG16" s="951"/>
      <c r="FH16" s="951"/>
      <c r="FI16" s="951"/>
      <c r="FJ16" s="951"/>
      <c r="FK16" s="951"/>
      <c r="FL16" s="951"/>
      <c r="FM16" s="951"/>
      <c r="FN16" s="951"/>
      <c r="FO16" s="951"/>
      <c r="FP16" s="951"/>
      <c r="FQ16" s="951"/>
      <c r="FR16" s="951"/>
      <c r="FS16" s="951"/>
      <c r="FT16" s="951"/>
      <c r="FU16" s="951"/>
      <c r="FV16" s="951"/>
      <c r="FW16" s="951"/>
      <c r="FX16" s="951"/>
      <c r="FY16" s="951"/>
      <c r="FZ16" s="951"/>
      <c r="GA16" s="951"/>
      <c r="GB16" s="951"/>
      <c r="GC16" s="951"/>
      <c r="GD16" s="951"/>
      <c r="GE16" s="951"/>
      <c r="GF16" s="951"/>
      <c r="GG16" s="951"/>
      <c r="GH16" s="951"/>
      <c r="GI16" s="951"/>
      <c r="GJ16" s="951"/>
      <c r="GK16" s="951"/>
      <c r="GL16" s="951"/>
      <c r="GM16" s="951"/>
      <c r="GN16" s="951"/>
      <c r="GO16" s="951"/>
      <c r="GP16" s="951"/>
      <c r="GQ16" s="951"/>
      <c r="GR16" s="951"/>
      <c r="GS16" s="951"/>
      <c r="GT16" s="951"/>
      <c r="GU16" s="951"/>
      <c r="GV16" s="951"/>
      <c r="GW16" s="951"/>
      <c r="GX16" s="951"/>
      <c r="GY16" s="951"/>
      <c r="GZ16" s="951"/>
      <c r="HA16" s="951"/>
      <c r="HB16" s="951"/>
      <c r="HC16" s="951"/>
      <c r="HD16" s="951"/>
      <c r="HE16" s="951"/>
      <c r="HF16" s="951"/>
      <c r="HG16" s="951"/>
      <c r="HH16" s="951"/>
      <c r="HI16" s="951"/>
      <c r="HJ16" s="951"/>
      <c r="HK16" s="951"/>
      <c r="HL16" s="951"/>
      <c r="HM16" s="951"/>
      <c r="HN16" s="951"/>
      <c r="HO16" s="951"/>
      <c r="HP16" s="951"/>
      <c r="HQ16" s="951"/>
      <c r="HR16" s="951"/>
      <c r="HS16" s="951"/>
      <c r="HT16" s="951"/>
      <c r="HU16" s="951"/>
      <c r="HV16" s="951"/>
      <c r="HW16" s="951"/>
      <c r="HX16" s="951"/>
      <c r="HY16" s="951"/>
      <c r="HZ16" s="951"/>
      <c r="IA16" s="951"/>
      <c r="IB16" s="951"/>
      <c r="IC16" s="951"/>
      <c r="ID16" s="951"/>
      <c r="IE16" s="951"/>
      <c r="IF16" s="951"/>
      <c r="IG16" s="951"/>
      <c r="IH16" s="951"/>
      <c r="II16" s="951"/>
      <c r="IJ16" s="951"/>
      <c r="IK16" s="951"/>
      <c r="IL16" s="951"/>
      <c r="IM16" s="951"/>
      <c r="IN16" s="951"/>
      <c r="IO16" s="951"/>
      <c r="IP16" s="951"/>
      <c r="IQ16" s="951"/>
      <c r="IR16" s="951"/>
      <c r="IS16" s="951"/>
      <c r="IT16" s="951"/>
      <c r="IU16" s="951"/>
      <c r="IV16" s="951"/>
      <c r="IW16" s="951"/>
      <c r="IX16" s="951"/>
    </row>
    <row r="17" spans="1:5" ht="21.75" customHeight="1" x14ac:dyDescent="0.15">
      <c r="A17" s="334" t="s">
        <v>602</v>
      </c>
    </row>
    <row r="18" spans="1:5" ht="21" customHeight="1" x14ac:dyDescent="0.15">
      <c r="B18" s="959" t="s">
        <v>559</v>
      </c>
      <c r="C18" s="960"/>
      <c r="D18" s="360" t="s">
        <v>558</v>
      </c>
      <c r="E18" s="360" t="s">
        <v>577</v>
      </c>
    </row>
    <row r="19" spans="1:5" x14ac:dyDescent="0.15">
      <c r="B19" s="365" t="s">
        <v>601</v>
      </c>
      <c r="C19" s="365"/>
      <c r="D19" s="365" t="s">
        <v>570</v>
      </c>
      <c r="E19" s="385" t="s">
        <v>600</v>
      </c>
    </row>
    <row r="20" spans="1:5" ht="19.5" customHeight="1" x14ac:dyDescent="0.15">
      <c r="B20" s="365" t="s">
        <v>599</v>
      </c>
      <c r="C20" s="365"/>
      <c r="D20" s="365" t="s">
        <v>570</v>
      </c>
      <c r="E20" s="367" t="s">
        <v>598</v>
      </c>
    </row>
    <row r="21" spans="1:5" x14ac:dyDescent="0.15">
      <c r="B21" s="379" t="s">
        <v>597</v>
      </c>
      <c r="C21" s="365"/>
      <c r="D21" s="365" t="s">
        <v>570</v>
      </c>
      <c r="E21" s="385" t="s">
        <v>596</v>
      </c>
    </row>
    <row r="22" spans="1:5" x14ac:dyDescent="0.15">
      <c r="A22" s="378"/>
      <c r="B22" s="380"/>
      <c r="C22" s="373" t="s">
        <v>595</v>
      </c>
      <c r="D22" s="379" t="s">
        <v>570</v>
      </c>
      <c r="E22" s="384" t="s">
        <v>594</v>
      </c>
    </row>
    <row r="23" spans="1:5" x14ac:dyDescent="0.15">
      <c r="A23" s="378"/>
      <c r="B23" s="380"/>
      <c r="C23" s="383" t="s">
        <v>593</v>
      </c>
      <c r="D23" s="382" t="s">
        <v>567</v>
      </c>
      <c r="E23" s="381" t="s">
        <v>592</v>
      </c>
    </row>
    <row r="24" spans="1:5" ht="19.5" customHeight="1" x14ac:dyDescent="0.15">
      <c r="A24" s="378"/>
      <c r="B24" s="380"/>
      <c r="C24" s="372" t="s">
        <v>591</v>
      </c>
      <c r="D24" s="365" t="s">
        <v>570</v>
      </c>
      <c r="E24" s="367" t="s">
        <v>590</v>
      </c>
    </row>
    <row r="25" spans="1:5" ht="19.5" customHeight="1" x14ac:dyDescent="0.15">
      <c r="A25" s="378"/>
      <c r="B25" s="380"/>
      <c r="C25" s="372" t="s">
        <v>589</v>
      </c>
      <c r="D25" s="379" t="s">
        <v>567</v>
      </c>
      <c r="E25" s="367" t="s">
        <v>588</v>
      </c>
    </row>
    <row r="26" spans="1:5" ht="19.5" customHeight="1" x14ac:dyDescent="0.15">
      <c r="A26" s="378"/>
      <c r="B26" s="371"/>
      <c r="C26" s="372" t="s">
        <v>277</v>
      </c>
      <c r="D26" s="952" t="s">
        <v>587</v>
      </c>
      <c r="E26" s="367" t="s">
        <v>586</v>
      </c>
    </row>
    <row r="27" spans="1:5" ht="19.5" customHeight="1" x14ac:dyDescent="0.15">
      <c r="B27" s="377" t="s">
        <v>580</v>
      </c>
      <c r="C27" s="377"/>
      <c r="D27" s="953"/>
      <c r="E27" s="375" t="s">
        <v>585</v>
      </c>
    </row>
    <row r="28" spans="1:5" ht="19.5" customHeight="1" x14ac:dyDescent="0.15">
      <c r="B28" s="961" t="s">
        <v>584</v>
      </c>
      <c r="C28" s="962"/>
      <c r="D28" s="365" t="s">
        <v>567</v>
      </c>
      <c r="E28" s="367" t="s">
        <v>583</v>
      </c>
    </row>
    <row r="29" spans="1:5" ht="19.5" customHeight="1" x14ac:dyDescent="0.15">
      <c r="B29" s="963" t="s">
        <v>582</v>
      </c>
      <c r="C29" s="964"/>
      <c r="D29" s="365" t="s">
        <v>567</v>
      </c>
      <c r="E29" s="367" t="s">
        <v>581</v>
      </c>
    </row>
    <row r="30" spans="1:5" ht="19.5" customHeight="1" x14ac:dyDescent="0.15">
      <c r="B30" s="376" t="s">
        <v>580</v>
      </c>
      <c r="C30" s="376"/>
      <c r="D30" s="376" t="s">
        <v>570</v>
      </c>
      <c r="E30" s="375" t="s">
        <v>579</v>
      </c>
    </row>
    <row r="31" spans="1:5" ht="3.6" customHeight="1" x14ac:dyDescent="0.15"/>
    <row r="32" spans="1:5" ht="17.25" customHeight="1" x14ac:dyDescent="0.15">
      <c r="A32" s="334" t="s">
        <v>578</v>
      </c>
    </row>
    <row r="33" spans="1:5" ht="19.5" customHeight="1" x14ac:dyDescent="0.15">
      <c r="B33" s="959" t="s">
        <v>559</v>
      </c>
      <c r="C33" s="960"/>
      <c r="D33" s="360" t="s">
        <v>558</v>
      </c>
      <c r="E33" s="360" t="s">
        <v>577</v>
      </c>
    </row>
    <row r="34" spans="1:5" ht="19.5" customHeight="1" x14ac:dyDescent="0.15">
      <c r="B34" s="372" t="s">
        <v>576</v>
      </c>
      <c r="C34" s="372"/>
      <c r="D34" s="365" t="s">
        <v>575</v>
      </c>
      <c r="E34" s="374" t="s">
        <v>574</v>
      </c>
    </row>
    <row r="35" spans="1:5" ht="19.5" customHeight="1" x14ac:dyDescent="0.15">
      <c r="B35" s="372" t="s">
        <v>573</v>
      </c>
      <c r="C35" s="372"/>
      <c r="D35" s="365" t="s">
        <v>570</v>
      </c>
      <c r="E35" s="365" t="s">
        <v>572</v>
      </c>
    </row>
    <row r="36" spans="1:5" ht="19.5" customHeight="1" x14ac:dyDescent="0.15">
      <c r="B36" s="373" t="s">
        <v>571</v>
      </c>
      <c r="C36" s="372"/>
      <c r="D36" s="365" t="s">
        <v>570</v>
      </c>
      <c r="E36" s="365" t="s">
        <v>569</v>
      </c>
    </row>
    <row r="37" spans="1:5" ht="19.5" customHeight="1" x14ac:dyDescent="0.15">
      <c r="B37" s="371"/>
      <c r="C37" s="370" t="s">
        <v>568</v>
      </c>
      <c r="D37" s="365" t="s">
        <v>567</v>
      </c>
      <c r="E37" s="369" t="s">
        <v>566</v>
      </c>
    </row>
    <row r="38" spans="1:5" ht="3.95" customHeight="1" x14ac:dyDescent="0.15"/>
    <row r="39" spans="1:5" ht="19.5" customHeight="1" x14ac:dyDescent="0.15">
      <c r="A39" s="334" t="s">
        <v>565</v>
      </c>
    </row>
    <row r="40" spans="1:5" ht="19.5" customHeight="1" x14ac:dyDescent="0.15">
      <c r="B40" s="949" t="s">
        <v>559</v>
      </c>
      <c r="C40" s="950"/>
      <c r="D40" s="368" t="s">
        <v>558</v>
      </c>
      <c r="E40" s="368" t="s">
        <v>212</v>
      </c>
    </row>
    <row r="41" spans="1:5" ht="19.5" customHeight="1" x14ac:dyDescent="0.15">
      <c r="B41" s="365" t="s">
        <v>564</v>
      </c>
      <c r="C41" s="365"/>
      <c r="D41" s="366"/>
      <c r="E41" s="365" t="s">
        <v>563</v>
      </c>
    </row>
    <row r="42" spans="1:5" ht="19.5" customHeight="1" x14ac:dyDescent="0.15">
      <c r="B42" s="365" t="s">
        <v>562</v>
      </c>
      <c r="C42" s="365"/>
      <c r="D42" s="366"/>
      <c r="E42" s="365" t="s">
        <v>561</v>
      </c>
    </row>
    <row r="43" spans="1:5" ht="28.5" customHeight="1" x14ac:dyDescent="0.15">
      <c r="A43" s="334" t="s">
        <v>560</v>
      </c>
    </row>
    <row r="44" spans="1:5" ht="19.5" customHeight="1" x14ac:dyDescent="0.15">
      <c r="B44" s="949" t="s">
        <v>559</v>
      </c>
      <c r="C44" s="950"/>
      <c r="D44" s="368" t="s">
        <v>558</v>
      </c>
      <c r="E44" s="368" t="s">
        <v>212</v>
      </c>
    </row>
    <row r="45" spans="1:5" ht="18.75" customHeight="1" x14ac:dyDescent="0.15">
      <c r="B45" s="365" t="s">
        <v>557</v>
      </c>
      <c r="C45" s="365"/>
      <c r="D45" s="366"/>
      <c r="E45" s="367" t="s">
        <v>556</v>
      </c>
    </row>
    <row r="46" spans="1:5" ht="18" customHeight="1" x14ac:dyDescent="0.15">
      <c r="B46" s="365" t="s">
        <v>555</v>
      </c>
      <c r="C46" s="365"/>
      <c r="D46" s="366"/>
      <c r="E46" s="365" t="s">
        <v>554</v>
      </c>
    </row>
    <row r="47" spans="1:5" ht="18" customHeight="1" x14ac:dyDescent="0.15">
      <c r="B47" s="365" t="s">
        <v>553</v>
      </c>
      <c r="C47" s="365"/>
      <c r="D47" s="366"/>
      <c r="E47" s="365" t="s">
        <v>550</v>
      </c>
    </row>
    <row r="48" spans="1:5" ht="18" customHeight="1" x14ac:dyDescent="0.15">
      <c r="B48" s="365" t="s">
        <v>552</v>
      </c>
      <c r="C48" s="365"/>
      <c r="D48" s="366"/>
      <c r="E48" s="365" t="s">
        <v>550</v>
      </c>
    </row>
    <row r="49" spans="2:5" x14ac:dyDescent="0.15">
      <c r="B49" s="365" t="s">
        <v>551</v>
      </c>
      <c r="C49" s="365"/>
      <c r="D49" s="366"/>
      <c r="E49" s="365" t="s">
        <v>550</v>
      </c>
    </row>
    <row r="50" spans="2:5" x14ac:dyDescent="0.15">
      <c r="B50" s="365" t="s">
        <v>549</v>
      </c>
      <c r="C50" s="365"/>
      <c r="D50" s="366"/>
      <c r="E50" s="365" t="s">
        <v>548</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A104"/>
  <sheetViews>
    <sheetView view="pageBreakPreview" zoomScaleNormal="100" zoomScaleSheetLayoutView="100" workbookViewId="0">
      <selection activeCell="Z11" sqref="Z11"/>
    </sheetView>
  </sheetViews>
  <sheetFormatPr defaultColWidth="5.625" defaultRowHeight="18.75" x14ac:dyDescent="0.45"/>
  <cols>
    <col min="1" max="1" width="3.875" style="814" customWidth="1"/>
    <col min="2" max="4" width="4.125" style="814" customWidth="1"/>
    <col min="5" max="8" width="3.875" style="814" customWidth="1"/>
    <col min="9" max="18" width="3.625" style="814" customWidth="1"/>
    <col min="19" max="23" width="3.875" style="814" customWidth="1"/>
    <col min="24" max="24" width="5.625" style="814"/>
    <col min="25" max="25" width="9" style="814" customWidth="1"/>
    <col min="26" max="39" width="3" style="814" customWidth="1"/>
    <col min="40" max="40" width="7.125" style="814" customWidth="1"/>
    <col min="41" max="43" width="5.625" style="814"/>
    <col min="44" max="44" width="7.125" style="814" customWidth="1"/>
    <col min="45" max="52" width="5.625" style="814"/>
    <col min="53" max="53" width="3.25" style="814" customWidth="1"/>
    <col min="54" max="16384" width="5.625" style="814"/>
  </cols>
  <sheetData>
    <row r="1" spans="1:39" x14ac:dyDescent="0.45">
      <c r="W1" s="860" t="s">
        <v>1198</v>
      </c>
      <c r="AM1" s="853"/>
    </row>
    <row r="2" spans="1:39" x14ac:dyDescent="0.45">
      <c r="R2" s="1615" t="s">
        <v>1235</v>
      </c>
      <c r="S2" s="1616"/>
      <c r="T2" s="1616"/>
      <c r="U2" s="1616"/>
      <c r="V2" s="1616"/>
      <c r="W2" s="860"/>
      <c r="AM2" s="853"/>
    </row>
    <row r="3" spans="1:39" s="845" customFormat="1" ht="20.25" customHeight="1" x14ac:dyDescent="0.4">
      <c r="A3" s="1618" t="str">
        <f>'様式第1-1号'!E6&amp;"構成員一覧"</f>
        <v>構成員一覧</v>
      </c>
      <c r="B3" s="1618"/>
      <c r="C3" s="1618"/>
      <c r="D3" s="1618"/>
      <c r="E3" s="1618"/>
      <c r="F3" s="1618"/>
      <c r="G3" s="1618"/>
      <c r="H3" s="1618"/>
      <c r="I3" s="1618"/>
      <c r="J3" s="1618"/>
      <c r="K3" s="1618"/>
      <c r="L3" s="1618"/>
      <c r="M3" s="1618"/>
      <c r="N3" s="1618"/>
      <c r="O3" s="1618"/>
      <c r="P3" s="1618"/>
      <c r="Q3" s="1618"/>
      <c r="R3" s="1618"/>
      <c r="S3" s="1618"/>
      <c r="T3" s="1618"/>
      <c r="U3" s="1618"/>
      <c r="V3" s="1618"/>
      <c r="W3" s="1618"/>
      <c r="Y3" s="858"/>
      <c r="Z3" s="1617" t="s">
        <v>1163</v>
      </c>
      <c r="AA3" s="1617"/>
      <c r="AB3" s="1617"/>
      <c r="AC3" s="1617"/>
      <c r="AD3" s="1617" t="s">
        <v>1162</v>
      </c>
      <c r="AE3" s="1617"/>
      <c r="AF3" s="1617"/>
      <c r="AG3" s="1617"/>
      <c r="AH3" s="1617"/>
      <c r="AI3" s="1617"/>
      <c r="AJ3" s="1617"/>
      <c r="AK3" s="1617"/>
      <c r="AL3" s="1617"/>
      <c r="AM3" s="837"/>
    </row>
    <row r="4" spans="1:39" ht="36" customHeight="1" x14ac:dyDescent="0.45">
      <c r="B4" s="1619"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619"/>
      <c r="D4" s="1619"/>
      <c r="E4" s="1619"/>
      <c r="F4" s="1619"/>
      <c r="G4" s="1619"/>
      <c r="H4" s="1619"/>
      <c r="I4" s="1619"/>
      <c r="J4" s="1619"/>
      <c r="K4" s="1619"/>
      <c r="L4" s="1619"/>
      <c r="M4" s="1619"/>
      <c r="N4" s="1619"/>
      <c r="O4" s="1619"/>
      <c r="P4" s="1619"/>
      <c r="Q4" s="1619"/>
      <c r="R4" s="1619"/>
      <c r="S4" s="1619"/>
      <c r="T4" s="1619"/>
      <c r="U4" s="1619"/>
      <c r="V4" s="1619"/>
      <c r="Y4" s="858"/>
      <c r="Z4" s="857" t="s">
        <v>302</v>
      </c>
      <c r="AA4" s="856" t="s">
        <v>314</v>
      </c>
      <c r="AB4" s="856" t="s">
        <v>323</v>
      </c>
      <c r="AC4" s="856" t="s">
        <v>328</v>
      </c>
      <c r="AD4" s="856" t="s">
        <v>337</v>
      </c>
      <c r="AE4" s="856" t="s">
        <v>342</v>
      </c>
      <c r="AF4" s="856" t="s">
        <v>345</v>
      </c>
      <c r="AG4" s="856" t="s">
        <v>351</v>
      </c>
      <c r="AH4" s="856" t="s">
        <v>356</v>
      </c>
      <c r="AI4" s="856" t="s">
        <v>359</v>
      </c>
      <c r="AJ4" s="856" t="s">
        <v>362</v>
      </c>
      <c r="AK4" s="856" t="s">
        <v>365</v>
      </c>
      <c r="AL4" s="855" t="s">
        <v>368</v>
      </c>
      <c r="AM4" s="854"/>
    </row>
    <row r="5" spans="1:39" s="845" customFormat="1" ht="22.5" customHeight="1" x14ac:dyDescent="0.15">
      <c r="A5" s="852" t="s">
        <v>1197</v>
      </c>
      <c r="Y5" s="859" t="s">
        <v>1196</v>
      </c>
      <c r="Z5" s="859">
        <f t="shared" ref="Z5:AL5" si="0">COUNTIF($B21:$D93,Z4)</f>
        <v>0</v>
      </c>
      <c r="AA5" s="859">
        <f t="shared" si="0"/>
        <v>0</v>
      </c>
      <c r="AB5" s="859">
        <f t="shared" si="0"/>
        <v>0</v>
      </c>
      <c r="AC5" s="859">
        <f t="shared" si="0"/>
        <v>0</v>
      </c>
      <c r="AD5" s="859">
        <f t="shared" si="0"/>
        <v>0</v>
      </c>
      <c r="AE5" s="859">
        <f t="shared" si="0"/>
        <v>0</v>
      </c>
      <c r="AF5" s="859">
        <f t="shared" si="0"/>
        <v>0</v>
      </c>
      <c r="AG5" s="859">
        <f t="shared" si="0"/>
        <v>0</v>
      </c>
      <c r="AH5" s="859">
        <f t="shared" si="0"/>
        <v>0</v>
      </c>
      <c r="AI5" s="859">
        <f t="shared" si="0"/>
        <v>0</v>
      </c>
      <c r="AJ5" s="859">
        <f t="shared" si="0"/>
        <v>0</v>
      </c>
      <c r="AK5" s="859">
        <f t="shared" si="0"/>
        <v>0</v>
      </c>
      <c r="AL5" s="859">
        <f t="shared" si="0"/>
        <v>0</v>
      </c>
      <c r="AM5" s="853"/>
    </row>
    <row r="6" spans="1:39" ht="22.5" customHeight="1" x14ac:dyDescent="0.45">
      <c r="B6" s="1574" t="s">
        <v>1194</v>
      </c>
      <c r="C6" s="1575"/>
      <c r="D6" s="1575"/>
      <c r="E6" s="1575" t="s">
        <v>1183</v>
      </c>
      <c r="F6" s="1575"/>
      <c r="G6" s="1575"/>
      <c r="H6" s="1575"/>
      <c r="I6" s="1575" t="s">
        <v>1182</v>
      </c>
      <c r="J6" s="1575"/>
      <c r="K6" s="1575"/>
      <c r="L6" s="1575"/>
      <c r="M6" s="1575"/>
      <c r="N6" s="1575"/>
      <c r="O6" s="1575"/>
      <c r="P6" s="1575"/>
      <c r="Q6" s="1575"/>
      <c r="R6" s="1575"/>
      <c r="S6" s="1575" t="s">
        <v>200</v>
      </c>
      <c r="T6" s="1575"/>
      <c r="U6" s="1575"/>
      <c r="V6" s="1603"/>
    </row>
    <row r="7" spans="1:39" ht="22.5" customHeight="1" x14ac:dyDescent="0.45">
      <c r="B7" s="1620"/>
      <c r="C7" s="1621"/>
      <c r="D7" s="1622"/>
      <c r="E7" s="1623" t="str">
        <f>'はじめに（PC）'!D5&amp;""</f>
        <v/>
      </c>
      <c r="F7" s="1624"/>
      <c r="G7" s="1624"/>
      <c r="H7" s="1625"/>
      <c r="I7" s="1626" t="str">
        <f>'はじめに（PC）'!D6&amp;""</f>
        <v/>
      </c>
      <c r="J7" s="1627"/>
      <c r="K7" s="1627"/>
      <c r="L7" s="1627"/>
      <c r="M7" s="1627"/>
      <c r="N7" s="1627"/>
      <c r="O7" s="1627"/>
      <c r="P7" s="1627"/>
      <c r="Q7" s="1627"/>
      <c r="R7" s="1628"/>
      <c r="S7" s="1629"/>
      <c r="T7" s="1630"/>
      <c r="U7" s="1630"/>
      <c r="V7" s="1631"/>
      <c r="Y7" s="845"/>
      <c r="Z7" s="845"/>
      <c r="AA7" s="845"/>
      <c r="AB7" s="845"/>
      <c r="AC7" s="845"/>
      <c r="AD7" s="845"/>
      <c r="AE7" s="845"/>
      <c r="AF7" s="845"/>
      <c r="AG7" s="845"/>
      <c r="AH7" s="845"/>
      <c r="AI7" s="845"/>
      <c r="AJ7" s="845"/>
      <c r="AK7" s="845"/>
      <c r="AL7" s="845"/>
      <c r="AM7" s="845"/>
    </row>
    <row r="8" spans="1:39" s="845" customFormat="1" ht="22.5" customHeight="1" x14ac:dyDescent="0.45">
      <c r="A8" s="852" t="s">
        <v>1195</v>
      </c>
      <c r="B8" s="839"/>
      <c r="C8" s="839"/>
      <c r="Z8" s="843"/>
      <c r="AA8" s="843"/>
      <c r="AB8" s="843"/>
      <c r="AC8" s="843"/>
      <c r="AD8" s="843"/>
      <c r="AE8" s="843"/>
      <c r="AF8" s="843"/>
      <c r="AG8" s="843"/>
      <c r="AH8" s="843"/>
      <c r="AI8" s="843"/>
      <c r="AJ8" s="843"/>
      <c r="AK8" s="843"/>
      <c r="AL8" s="843"/>
    </row>
    <row r="9" spans="1:39" s="845" customFormat="1" ht="22.5" customHeight="1" x14ac:dyDescent="0.45">
      <c r="B9" s="1574" t="s">
        <v>1194</v>
      </c>
      <c r="C9" s="1575"/>
      <c r="D9" s="1575"/>
      <c r="E9" s="1575" t="s">
        <v>1183</v>
      </c>
      <c r="F9" s="1575"/>
      <c r="G9" s="1575"/>
      <c r="H9" s="1575"/>
      <c r="I9" s="1575" t="s">
        <v>1182</v>
      </c>
      <c r="J9" s="1575"/>
      <c r="K9" s="1575"/>
      <c r="L9" s="1575"/>
      <c r="M9" s="1575"/>
      <c r="N9" s="1575"/>
      <c r="O9" s="1575"/>
      <c r="P9" s="1575"/>
      <c r="Q9" s="1575"/>
      <c r="R9" s="1575"/>
      <c r="S9" s="1575" t="s">
        <v>200</v>
      </c>
      <c r="T9" s="1575"/>
      <c r="U9" s="1575"/>
      <c r="V9" s="1603"/>
      <c r="Y9" s="843"/>
      <c r="Z9" s="843"/>
      <c r="AA9" s="843"/>
      <c r="AB9" s="843"/>
      <c r="AC9" s="843"/>
      <c r="AD9" s="843"/>
      <c r="AE9" s="843"/>
      <c r="AF9" s="843"/>
      <c r="AG9" s="843"/>
      <c r="AH9" s="843"/>
      <c r="AI9" s="843"/>
      <c r="AJ9" s="843"/>
      <c r="AK9" s="843"/>
      <c r="AL9" s="843"/>
      <c r="AM9" s="843"/>
    </row>
    <row r="10" spans="1:39" s="843" customFormat="1" ht="22.5" customHeight="1" x14ac:dyDescent="0.45">
      <c r="B10" s="1555"/>
      <c r="C10" s="1556"/>
      <c r="D10" s="1557"/>
      <c r="E10" s="1558"/>
      <c r="F10" s="1556"/>
      <c r="G10" s="1556"/>
      <c r="H10" s="1557"/>
      <c r="I10" s="1559"/>
      <c r="J10" s="1560"/>
      <c r="K10" s="1560"/>
      <c r="L10" s="1560"/>
      <c r="M10" s="1560"/>
      <c r="N10" s="1560"/>
      <c r="O10" s="1560"/>
      <c r="P10" s="1560"/>
      <c r="Q10" s="1560"/>
      <c r="R10" s="1561"/>
      <c r="S10" s="1562"/>
      <c r="T10" s="1563"/>
      <c r="U10" s="1563"/>
      <c r="V10" s="1564"/>
    </row>
    <row r="11" spans="1:39" s="843" customFormat="1" ht="22.5" customHeight="1" x14ac:dyDescent="0.45">
      <c r="B11" s="1555"/>
      <c r="C11" s="1556"/>
      <c r="D11" s="1557"/>
      <c r="E11" s="1558"/>
      <c r="F11" s="1556"/>
      <c r="G11" s="1556"/>
      <c r="H11" s="1557"/>
      <c r="I11" s="1559"/>
      <c r="J11" s="1560"/>
      <c r="K11" s="1560"/>
      <c r="L11" s="1560"/>
      <c r="M11" s="1560"/>
      <c r="N11" s="1560"/>
      <c r="O11" s="1560"/>
      <c r="P11" s="1560"/>
      <c r="Q11" s="1560"/>
      <c r="R11" s="1561"/>
      <c r="S11" s="1562"/>
      <c r="T11" s="1563"/>
      <c r="U11" s="1563"/>
      <c r="V11" s="1564"/>
    </row>
    <row r="12" spans="1:39" s="843" customFormat="1" ht="22.5" customHeight="1" x14ac:dyDescent="0.45">
      <c r="B12" s="1555"/>
      <c r="C12" s="1556"/>
      <c r="D12" s="1557"/>
      <c r="E12" s="1558"/>
      <c r="F12" s="1556"/>
      <c r="G12" s="1556"/>
      <c r="H12" s="1557"/>
      <c r="I12" s="1559"/>
      <c r="J12" s="1560"/>
      <c r="K12" s="1560"/>
      <c r="L12" s="1560"/>
      <c r="M12" s="1560"/>
      <c r="N12" s="1560"/>
      <c r="O12" s="1560"/>
      <c r="P12" s="1560"/>
      <c r="Q12" s="1560"/>
      <c r="R12" s="1561"/>
      <c r="S12" s="1562"/>
      <c r="T12" s="1563"/>
      <c r="U12" s="1563"/>
      <c r="V12" s="1564"/>
    </row>
    <row r="13" spans="1:39" s="843" customFormat="1" ht="22.5" customHeight="1" x14ac:dyDescent="0.45">
      <c r="B13" s="1555"/>
      <c r="C13" s="1556"/>
      <c r="D13" s="1557"/>
      <c r="E13" s="1558"/>
      <c r="F13" s="1556"/>
      <c r="G13" s="1556"/>
      <c r="H13" s="1557"/>
      <c r="I13" s="1605"/>
      <c r="J13" s="1606"/>
      <c r="K13" s="1606"/>
      <c r="L13" s="1606"/>
      <c r="M13" s="1606"/>
      <c r="N13" s="1606"/>
      <c r="O13" s="1606"/>
      <c r="P13" s="1606"/>
      <c r="Q13" s="1606"/>
      <c r="R13" s="1607"/>
      <c r="S13" s="1562"/>
      <c r="T13" s="1563"/>
      <c r="U13" s="1563"/>
      <c r="V13" s="1564"/>
    </row>
    <row r="14" spans="1:39" s="843" customFormat="1" ht="22.5" customHeight="1" x14ac:dyDescent="0.45">
      <c r="B14" s="1609"/>
      <c r="C14" s="1584"/>
      <c r="D14" s="1584"/>
      <c r="E14" s="1584"/>
      <c r="F14" s="1584"/>
      <c r="G14" s="1584"/>
      <c r="H14" s="1584"/>
      <c r="I14" s="1612"/>
      <c r="J14" s="1612"/>
      <c r="K14" s="1612"/>
      <c r="L14" s="1612"/>
      <c r="M14" s="1612"/>
      <c r="N14" s="1612"/>
      <c r="O14" s="1612"/>
      <c r="P14" s="1612"/>
      <c r="Q14" s="1612"/>
      <c r="R14" s="1612"/>
      <c r="S14" s="1613"/>
      <c r="T14" s="1613"/>
      <c r="U14" s="1613"/>
      <c r="V14" s="1614"/>
      <c r="Y14" s="845"/>
      <c r="Z14" s="845"/>
      <c r="AA14" s="845"/>
      <c r="AB14" s="845"/>
      <c r="AC14" s="845"/>
      <c r="AD14" s="845"/>
      <c r="AE14" s="845"/>
      <c r="AF14" s="845"/>
      <c r="AG14" s="845"/>
      <c r="AH14" s="845"/>
      <c r="AI14" s="845"/>
      <c r="AJ14" s="845"/>
      <c r="AK14" s="845"/>
      <c r="AL14" s="845"/>
      <c r="AM14" s="845"/>
    </row>
    <row r="15" spans="1:39" s="845" customFormat="1" ht="17.25" customHeight="1" x14ac:dyDescent="0.45">
      <c r="A15" s="852" t="s">
        <v>1193</v>
      </c>
      <c r="Y15" s="814"/>
      <c r="Z15" s="814"/>
      <c r="AA15" s="814"/>
      <c r="AB15" s="814"/>
      <c r="AC15" s="814"/>
      <c r="AD15" s="814"/>
      <c r="AE15" s="814"/>
      <c r="AF15" s="814"/>
      <c r="AG15" s="814"/>
      <c r="AH15" s="814"/>
      <c r="AI15" s="814"/>
      <c r="AJ15" s="814"/>
      <c r="AK15" s="814"/>
      <c r="AL15" s="814"/>
      <c r="AM15" s="814"/>
    </row>
    <row r="16" spans="1:39" s="845" customFormat="1" ht="15.75" customHeight="1" x14ac:dyDescent="0.45">
      <c r="A16" s="852"/>
      <c r="B16" s="1610" t="s">
        <v>1192</v>
      </c>
      <c r="C16" s="1611"/>
      <c r="D16" s="1611"/>
      <c r="E16" s="1611"/>
      <c r="F16" s="1611"/>
      <c r="G16" s="1611"/>
      <c r="H16" s="1611"/>
      <c r="I16" s="1611"/>
      <c r="J16" s="1611"/>
      <c r="K16" s="1611"/>
      <c r="L16" s="1611"/>
      <c r="M16" s="1611"/>
      <c r="N16" s="1611"/>
      <c r="O16" s="1611"/>
      <c r="P16" s="1611"/>
      <c r="Q16" s="1611"/>
      <c r="R16" s="1611"/>
      <c r="S16" s="1611"/>
      <c r="T16" s="1611"/>
      <c r="U16" s="1611"/>
      <c r="V16" s="1611"/>
      <c r="Y16" s="814"/>
      <c r="Z16" s="814"/>
      <c r="AA16" s="814"/>
      <c r="AB16" s="814"/>
      <c r="AC16" s="814"/>
      <c r="AD16" s="814"/>
      <c r="AE16" s="814"/>
      <c r="AF16" s="814"/>
      <c r="AG16" s="814"/>
      <c r="AH16" s="814"/>
      <c r="AI16" s="814"/>
      <c r="AJ16" s="814"/>
      <c r="AK16" s="814"/>
      <c r="AL16" s="814"/>
      <c r="AM16" s="814"/>
    </row>
    <row r="17" spans="1:39" s="845" customFormat="1" ht="18" customHeight="1" x14ac:dyDescent="0.45">
      <c r="A17" s="852"/>
      <c r="B17" s="851" t="s">
        <v>1191</v>
      </c>
      <c r="C17" s="851"/>
      <c r="D17" s="851"/>
      <c r="E17" s="851"/>
      <c r="F17" s="851"/>
      <c r="G17" s="851"/>
      <c r="H17" s="851"/>
      <c r="I17" s="851"/>
      <c r="J17" s="851"/>
      <c r="K17" s="851"/>
      <c r="L17" s="851"/>
      <c r="M17" s="851"/>
      <c r="N17" s="851"/>
      <c r="O17" s="851"/>
      <c r="P17" s="851"/>
      <c r="Q17" s="851"/>
      <c r="R17" s="851"/>
      <c r="S17" s="851"/>
      <c r="T17" s="851"/>
      <c r="U17" s="851"/>
      <c r="V17" s="851"/>
      <c r="Y17" s="814"/>
      <c r="Z17" s="814"/>
      <c r="AA17" s="814"/>
      <c r="AB17" s="814"/>
      <c r="AC17" s="814"/>
      <c r="AD17" s="814"/>
      <c r="AE17" s="814"/>
      <c r="AF17" s="814"/>
      <c r="AG17" s="814"/>
      <c r="AH17" s="814"/>
      <c r="AI17" s="814"/>
      <c r="AJ17" s="814"/>
      <c r="AK17" s="814"/>
      <c r="AL17" s="814"/>
      <c r="AM17" s="814"/>
    </row>
    <row r="18" spans="1:39" ht="22.5" customHeight="1" x14ac:dyDescent="0.45">
      <c r="A18" s="814" t="s">
        <v>1190</v>
      </c>
      <c r="B18" s="848"/>
      <c r="I18" s="850"/>
      <c r="K18" s="849"/>
    </row>
    <row r="19" spans="1:39" ht="37.5" customHeight="1" x14ac:dyDescent="0.45">
      <c r="A19" s="843"/>
      <c r="B19" s="1608" t="s">
        <v>1189</v>
      </c>
      <c r="C19" s="1608"/>
      <c r="D19" s="1608"/>
      <c r="E19" s="1608"/>
      <c r="F19" s="1608"/>
      <c r="G19" s="1608"/>
      <c r="H19" s="1608"/>
      <c r="I19" s="1608"/>
      <c r="J19" s="1608"/>
      <c r="K19" s="1608"/>
      <c r="L19" s="1608"/>
      <c r="M19" s="1608"/>
      <c r="N19" s="1608"/>
      <c r="O19" s="1608"/>
      <c r="P19" s="1608"/>
      <c r="Q19" s="1608"/>
      <c r="R19" s="1608"/>
      <c r="S19" s="1608"/>
      <c r="T19" s="1608"/>
      <c r="U19" s="1608"/>
      <c r="V19" s="1608"/>
      <c r="Y19" s="845"/>
      <c r="Z19" s="845"/>
      <c r="AA19" s="845"/>
      <c r="AB19" s="845"/>
      <c r="AC19" s="845"/>
      <c r="AD19" s="845"/>
      <c r="AE19" s="845"/>
      <c r="AF19" s="845"/>
      <c r="AG19" s="845"/>
      <c r="AH19" s="845"/>
      <c r="AI19" s="845"/>
      <c r="AJ19" s="845"/>
      <c r="AK19" s="845"/>
      <c r="AL19" s="845"/>
      <c r="AM19" s="845"/>
    </row>
    <row r="20" spans="1:39" s="845" customFormat="1" ht="22.5" customHeight="1" x14ac:dyDescent="0.45">
      <c r="B20" s="1574" t="s">
        <v>1184</v>
      </c>
      <c r="C20" s="1575"/>
      <c r="D20" s="1575"/>
      <c r="E20" s="1575" t="s">
        <v>1183</v>
      </c>
      <c r="F20" s="1575"/>
      <c r="G20" s="1575"/>
      <c r="H20" s="1575"/>
      <c r="I20" s="1575" t="s">
        <v>1182</v>
      </c>
      <c r="J20" s="1575"/>
      <c r="K20" s="1575"/>
      <c r="L20" s="1575"/>
      <c r="M20" s="1575"/>
      <c r="N20" s="1575"/>
      <c r="O20" s="1575"/>
      <c r="P20" s="1575"/>
      <c r="Q20" s="1575"/>
      <c r="R20" s="1575"/>
      <c r="S20" s="1593" t="s">
        <v>1181</v>
      </c>
      <c r="T20" s="1593"/>
      <c r="U20" s="1593"/>
      <c r="V20" s="1594"/>
      <c r="Y20" s="843"/>
      <c r="Z20" s="843"/>
      <c r="AA20" s="843"/>
      <c r="AB20" s="843"/>
      <c r="AC20" s="843"/>
      <c r="AD20" s="843"/>
      <c r="AE20" s="843"/>
      <c r="AF20" s="843"/>
      <c r="AG20" s="843"/>
      <c r="AH20" s="843"/>
      <c r="AI20" s="843"/>
      <c r="AJ20" s="843"/>
      <c r="AK20" s="843"/>
      <c r="AL20" s="843"/>
      <c r="AM20" s="843"/>
    </row>
    <row r="21" spans="1:39" s="843" customFormat="1" ht="22.5" customHeight="1" x14ac:dyDescent="0.45">
      <c r="B21" s="1569"/>
      <c r="C21" s="1570"/>
      <c r="D21" s="1570"/>
      <c r="E21" s="1571"/>
      <c r="F21" s="1571"/>
      <c r="G21" s="1571"/>
      <c r="H21" s="1571"/>
      <c r="I21" s="1559"/>
      <c r="J21" s="1560"/>
      <c r="K21" s="1560"/>
      <c r="L21" s="1560"/>
      <c r="M21" s="1560"/>
      <c r="N21" s="1560"/>
      <c r="O21" s="1560"/>
      <c r="P21" s="1560"/>
      <c r="Q21" s="1560"/>
      <c r="R21" s="1561"/>
      <c r="S21" s="1590"/>
      <c r="T21" s="1590"/>
      <c r="U21" s="1590"/>
      <c r="V21" s="1591"/>
    </row>
    <row r="22" spans="1:39" s="843" customFormat="1" ht="22.5" customHeight="1" x14ac:dyDescent="0.45">
      <c r="B22" s="1569"/>
      <c r="C22" s="1570"/>
      <c r="D22" s="1570"/>
      <c r="E22" s="1571"/>
      <c r="F22" s="1571"/>
      <c r="G22" s="1571"/>
      <c r="H22" s="1571"/>
      <c r="I22" s="1559"/>
      <c r="J22" s="1560"/>
      <c r="K22" s="1560"/>
      <c r="L22" s="1560"/>
      <c r="M22" s="1560"/>
      <c r="N22" s="1560"/>
      <c r="O22" s="1560"/>
      <c r="P22" s="1560"/>
      <c r="Q22" s="1560"/>
      <c r="R22" s="1561"/>
      <c r="S22" s="1590"/>
      <c r="T22" s="1590"/>
      <c r="U22" s="1590"/>
      <c r="V22" s="1591"/>
    </row>
    <row r="23" spans="1:39" s="843" customFormat="1" ht="22.5" customHeight="1" x14ac:dyDescent="0.45">
      <c r="B23" s="1569"/>
      <c r="C23" s="1570"/>
      <c r="D23" s="1570"/>
      <c r="E23" s="1571"/>
      <c r="F23" s="1571"/>
      <c r="G23" s="1571"/>
      <c r="H23" s="1571"/>
      <c r="I23" s="1559"/>
      <c r="J23" s="1560"/>
      <c r="K23" s="1560"/>
      <c r="L23" s="1560"/>
      <c r="M23" s="1560"/>
      <c r="N23" s="1560"/>
      <c r="O23" s="1560"/>
      <c r="P23" s="1560"/>
      <c r="Q23" s="1560"/>
      <c r="R23" s="1561"/>
      <c r="S23" s="1590"/>
      <c r="T23" s="1590"/>
      <c r="U23" s="1590"/>
      <c r="V23" s="1591"/>
    </row>
    <row r="24" spans="1:39" s="843" customFormat="1" ht="22.5" customHeight="1" x14ac:dyDescent="0.45">
      <c r="B24" s="1569"/>
      <c r="C24" s="1570"/>
      <c r="D24" s="1570"/>
      <c r="E24" s="1571"/>
      <c r="F24" s="1571"/>
      <c r="G24" s="1571"/>
      <c r="H24" s="1571"/>
      <c r="I24" s="1559"/>
      <c r="J24" s="1560"/>
      <c r="K24" s="1560"/>
      <c r="L24" s="1560"/>
      <c r="M24" s="1560"/>
      <c r="N24" s="1560"/>
      <c r="O24" s="1560"/>
      <c r="P24" s="1560"/>
      <c r="Q24" s="1560"/>
      <c r="R24" s="1561"/>
      <c r="S24" s="1590"/>
      <c r="T24" s="1590"/>
      <c r="U24" s="1590"/>
      <c r="V24" s="1591"/>
    </row>
    <row r="25" spans="1:39" s="843" customFormat="1" ht="22.5" customHeight="1" x14ac:dyDescent="0.45">
      <c r="B25" s="1569"/>
      <c r="C25" s="1570"/>
      <c r="D25" s="1570"/>
      <c r="E25" s="1571"/>
      <c r="F25" s="1571"/>
      <c r="G25" s="1571"/>
      <c r="H25" s="1571"/>
      <c r="I25" s="1559"/>
      <c r="J25" s="1560"/>
      <c r="K25" s="1560"/>
      <c r="L25" s="1560"/>
      <c r="M25" s="1560"/>
      <c r="N25" s="1560"/>
      <c r="O25" s="1560"/>
      <c r="P25" s="1560"/>
      <c r="Q25" s="1560"/>
      <c r="R25" s="1561"/>
      <c r="S25" s="1590"/>
      <c r="T25" s="1590"/>
      <c r="U25" s="1590"/>
      <c r="V25" s="1591"/>
    </row>
    <row r="26" spans="1:39" s="843" customFormat="1" ht="22.5" customHeight="1" x14ac:dyDescent="0.45">
      <c r="B26" s="1569"/>
      <c r="C26" s="1570"/>
      <c r="D26" s="1570"/>
      <c r="E26" s="1571"/>
      <c r="F26" s="1571"/>
      <c r="G26" s="1571"/>
      <c r="H26" s="1571"/>
      <c r="I26" s="1559"/>
      <c r="J26" s="1560"/>
      <c r="K26" s="1560"/>
      <c r="L26" s="1560"/>
      <c r="M26" s="1560"/>
      <c r="N26" s="1560"/>
      <c r="O26" s="1560"/>
      <c r="P26" s="1560"/>
      <c r="Q26" s="1560"/>
      <c r="R26" s="1561"/>
      <c r="S26" s="1590"/>
      <c r="T26" s="1590"/>
      <c r="U26" s="1590"/>
      <c r="V26" s="1591"/>
    </row>
    <row r="27" spans="1:39" s="843" customFormat="1" ht="22.5" customHeight="1" x14ac:dyDescent="0.45">
      <c r="B27" s="1569"/>
      <c r="C27" s="1570"/>
      <c r="D27" s="1570"/>
      <c r="E27" s="1571"/>
      <c r="F27" s="1571"/>
      <c r="G27" s="1571"/>
      <c r="H27" s="1571"/>
      <c r="I27" s="1559"/>
      <c r="J27" s="1560"/>
      <c r="K27" s="1560"/>
      <c r="L27" s="1560"/>
      <c r="M27" s="1560"/>
      <c r="N27" s="1560"/>
      <c r="O27" s="1560"/>
      <c r="P27" s="1560"/>
      <c r="Q27" s="1560"/>
      <c r="R27" s="1561"/>
      <c r="S27" s="1590"/>
      <c r="T27" s="1590"/>
      <c r="U27" s="1590"/>
      <c r="V27" s="1591"/>
    </row>
    <row r="28" spans="1:39" s="843" customFormat="1" ht="22.5" customHeight="1" x14ac:dyDescent="0.45">
      <c r="B28" s="1569"/>
      <c r="C28" s="1570"/>
      <c r="D28" s="1570"/>
      <c r="E28" s="1571"/>
      <c r="F28" s="1571"/>
      <c r="G28" s="1571"/>
      <c r="H28" s="1571"/>
      <c r="I28" s="1559"/>
      <c r="J28" s="1560"/>
      <c r="K28" s="1560"/>
      <c r="L28" s="1560"/>
      <c r="M28" s="1560"/>
      <c r="N28" s="1560"/>
      <c r="O28" s="1560"/>
      <c r="P28" s="1560"/>
      <c r="Q28" s="1560"/>
      <c r="R28" s="1561"/>
      <c r="S28" s="1590"/>
      <c r="T28" s="1590"/>
      <c r="U28" s="1590"/>
      <c r="V28" s="1591"/>
    </row>
    <row r="29" spans="1:39" s="843" customFormat="1" ht="22.5" customHeight="1" x14ac:dyDescent="0.45">
      <c r="B29" s="1569"/>
      <c r="C29" s="1570"/>
      <c r="D29" s="1570"/>
      <c r="E29" s="1571"/>
      <c r="F29" s="1571"/>
      <c r="G29" s="1571"/>
      <c r="H29" s="1571"/>
      <c r="I29" s="1559"/>
      <c r="J29" s="1560"/>
      <c r="K29" s="1560"/>
      <c r="L29" s="1560"/>
      <c r="M29" s="1560"/>
      <c r="N29" s="1560"/>
      <c r="O29" s="1560"/>
      <c r="P29" s="1560"/>
      <c r="Q29" s="1560"/>
      <c r="R29" s="1561"/>
      <c r="S29" s="1590"/>
      <c r="T29" s="1590"/>
      <c r="U29" s="1590"/>
      <c r="V29" s="1591"/>
    </row>
    <row r="30" spans="1:39" s="843" customFormat="1" ht="22.5" customHeight="1" x14ac:dyDescent="0.45">
      <c r="B30" s="1569"/>
      <c r="C30" s="1570"/>
      <c r="D30" s="1570"/>
      <c r="E30" s="1571"/>
      <c r="F30" s="1571"/>
      <c r="G30" s="1571"/>
      <c r="H30" s="1571"/>
      <c r="I30" s="1559"/>
      <c r="J30" s="1560"/>
      <c r="K30" s="1560"/>
      <c r="L30" s="1560"/>
      <c r="M30" s="1560"/>
      <c r="N30" s="1560"/>
      <c r="O30" s="1560"/>
      <c r="P30" s="1560"/>
      <c r="Q30" s="1560"/>
      <c r="R30" s="1561"/>
      <c r="S30" s="1590"/>
      <c r="T30" s="1590"/>
      <c r="U30" s="1590"/>
      <c r="V30" s="1591"/>
    </row>
    <row r="31" spans="1:39" s="843" customFormat="1" ht="22.5" customHeight="1" x14ac:dyDescent="0.45">
      <c r="B31" s="1569"/>
      <c r="C31" s="1570"/>
      <c r="D31" s="1570"/>
      <c r="E31" s="1571"/>
      <c r="F31" s="1571"/>
      <c r="G31" s="1571"/>
      <c r="H31" s="1571"/>
      <c r="I31" s="1559"/>
      <c r="J31" s="1560"/>
      <c r="K31" s="1560"/>
      <c r="L31" s="1560"/>
      <c r="M31" s="1560"/>
      <c r="N31" s="1560"/>
      <c r="O31" s="1560"/>
      <c r="P31" s="1560"/>
      <c r="Q31" s="1560"/>
      <c r="R31" s="1561"/>
      <c r="S31" s="1590"/>
      <c r="T31" s="1590"/>
      <c r="U31" s="1590"/>
      <c r="V31" s="1591"/>
    </row>
    <row r="32" spans="1:39" s="843" customFormat="1" ht="22.5" customHeight="1" x14ac:dyDescent="0.45">
      <c r="B32" s="1569"/>
      <c r="C32" s="1570"/>
      <c r="D32" s="1570"/>
      <c r="E32" s="1571"/>
      <c r="F32" s="1571"/>
      <c r="G32" s="1571"/>
      <c r="H32" s="1571"/>
      <c r="I32" s="1559"/>
      <c r="J32" s="1560"/>
      <c r="K32" s="1560"/>
      <c r="L32" s="1560"/>
      <c r="M32" s="1560"/>
      <c r="N32" s="1560"/>
      <c r="O32" s="1560"/>
      <c r="P32" s="1560"/>
      <c r="Q32" s="1560"/>
      <c r="R32" s="1561"/>
      <c r="S32" s="1590"/>
      <c r="T32" s="1590"/>
      <c r="U32" s="1590"/>
      <c r="V32" s="1591"/>
    </row>
    <row r="33" spans="2:22" s="843" customFormat="1" ht="22.5" customHeight="1" x14ac:dyDescent="0.45">
      <c r="B33" s="1569"/>
      <c r="C33" s="1570"/>
      <c r="D33" s="1570"/>
      <c r="E33" s="1571"/>
      <c r="F33" s="1571"/>
      <c r="G33" s="1571"/>
      <c r="H33" s="1571"/>
      <c r="I33" s="1559"/>
      <c r="J33" s="1560"/>
      <c r="K33" s="1560"/>
      <c r="L33" s="1560"/>
      <c r="M33" s="1560"/>
      <c r="N33" s="1560"/>
      <c r="O33" s="1560"/>
      <c r="P33" s="1560"/>
      <c r="Q33" s="1560"/>
      <c r="R33" s="1561"/>
      <c r="S33" s="1590"/>
      <c r="T33" s="1590"/>
      <c r="U33" s="1590"/>
      <c r="V33" s="1591"/>
    </row>
    <row r="34" spans="2:22" s="843" customFormat="1" ht="22.5" customHeight="1" x14ac:dyDescent="0.45">
      <c r="B34" s="1569"/>
      <c r="C34" s="1570"/>
      <c r="D34" s="1570"/>
      <c r="E34" s="1571"/>
      <c r="F34" s="1571"/>
      <c r="G34" s="1571"/>
      <c r="H34" s="1571"/>
      <c r="I34" s="1559"/>
      <c r="J34" s="1560"/>
      <c r="K34" s="1560"/>
      <c r="L34" s="1560"/>
      <c r="M34" s="1560"/>
      <c r="N34" s="1560"/>
      <c r="O34" s="1560"/>
      <c r="P34" s="1560"/>
      <c r="Q34" s="1560"/>
      <c r="R34" s="1561"/>
      <c r="S34" s="1590"/>
      <c r="T34" s="1590"/>
      <c r="U34" s="1590"/>
      <c r="V34" s="1591"/>
    </row>
    <row r="35" spans="2:22" s="843" customFormat="1" ht="22.5" customHeight="1" x14ac:dyDescent="0.45">
      <c r="B35" s="1569"/>
      <c r="C35" s="1570"/>
      <c r="D35" s="1570"/>
      <c r="E35" s="1571"/>
      <c r="F35" s="1571"/>
      <c r="G35" s="1571"/>
      <c r="H35" s="1571"/>
      <c r="I35" s="1559"/>
      <c r="J35" s="1560"/>
      <c r="K35" s="1560"/>
      <c r="L35" s="1560"/>
      <c r="M35" s="1560"/>
      <c r="N35" s="1560"/>
      <c r="O35" s="1560"/>
      <c r="P35" s="1560"/>
      <c r="Q35" s="1560"/>
      <c r="R35" s="1561"/>
      <c r="S35" s="1590"/>
      <c r="T35" s="1590"/>
      <c r="U35" s="1590"/>
      <c r="V35" s="1591"/>
    </row>
    <row r="36" spans="2:22" s="843" customFormat="1" ht="22.5" customHeight="1" x14ac:dyDescent="0.45">
      <c r="B36" s="1569"/>
      <c r="C36" s="1570"/>
      <c r="D36" s="1570"/>
      <c r="E36" s="1571"/>
      <c r="F36" s="1571"/>
      <c r="G36" s="1571"/>
      <c r="H36" s="1571"/>
      <c r="I36" s="1559"/>
      <c r="J36" s="1560"/>
      <c r="K36" s="1560"/>
      <c r="L36" s="1560"/>
      <c r="M36" s="1560"/>
      <c r="N36" s="1560"/>
      <c r="O36" s="1560"/>
      <c r="P36" s="1560"/>
      <c r="Q36" s="1560"/>
      <c r="R36" s="1561"/>
      <c r="S36" s="1590"/>
      <c r="T36" s="1590"/>
      <c r="U36" s="1590"/>
      <c r="V36" s="1591"/>
    </row>
    <row r="37" spans="2:22" s="843" customFormat="1" ht="22.5" customHeight="1" x14ac:dyDescent="0.45">
      <c r="B37" s="1569"/>
      <c r="C37" s="1570"/>
      <c r="D37" s="1570"/>
      <c r="E37" s="1571"/>
      <c r="F37" s="1571"/>
      <c r="G37" s="1571"/>
      <c r="H37" s="1571"/>
      <c r="I37" s="1559"/>
      <c r="J37" s="1560"/>
      <c r="K37" s="1560"/>
      <c r="L37" s="1560"/>
      <c r="M37" s="1560"/>
      <c r="N37" s="1560"/>
      <c r="O37" s="1560"/>
      <c r="P37" s="1560"/>
      <c r="Q37" s="1560"/>
      <c r="R37" s="1561"/>
      <c r="S37" s="1590"/>
      <c r="T37" s="1590"/>
      <c r="U37" s="1590"/>
      <c r="V37" s="1591"/>
    </row>
    <row r="38" spans="2:22" s="843" customFormat="1" ht="22.5" customHeight="1" x14ac:dyDescent="0.45">
      <c r="B38" s="1569"/>
      <c r="C38" s="1570"/>
      <c r="D38" s="1570"/>
      <c r="E38" s="1571"/>
      <c r="F38" s="1571"/>
      <c r="G38" s="1571"/>
      <c r="H38" s="1571"/>
      <c r="I38" s="1559"/>
      <c r="J38" s="1560"/>
      <c r="K38" s="1560"/>
      <c r="L38" s="1560"/>
      <c r="M38" s="1560"/>
      <c r="N38" s="1560"/>
      <c r="O38" s="1560"/>
      <c r="P38" s="1560"/>
      <c r="Q38" s="1560"/>
      <c r="R38" s="1561"/>
      <c r="S38" s="1590"/>
      <c r="T38" s="1590"/>
      <c r="U38" s="1590"/>
      <c r="V38" s="1591"/>
    </row>
    <row r="39" spans="2:22" s="843" customFormat="1" ht="22.5" customHeight="1" x14ac:dyDescent="0.45">
      <c r="B39" s="1569"/>
      <c r="C39" s="1570"/>
      <c r="D39" s="1570"/>
      <c r="E39" s="1571"/>
      <c r="F39" s="1571"/>
      <c r="G39" s="1571"/>
      <c r="H39" s="1571"/>
      <c r="I39" s="1559"/>
      <c r="J39" s="1560"/>
      <c r="K39" s="1560"/>
      <c r="L39" s="1560"/>
      <c r="M39" s="1560"/>
      <c r="N39" s="1560"/>
      <c r="O39" s="1560"/>
      <c r="P39" s="1560"/>
      <c r="Q39" s="1560"/>
      <c r="R39" s="1561"/>
      <c r="S39" s="1590"/>
      <c r="T39" s="1590"/>
      <c r="U39" s="1590"/>
      <c r="V39" s="1591"/>
    </row>
    <row r="40" spans="2:22" s="843" customFormat="1" ht="22.5" customHeight="1" x14ac:dyDescent="0.45">
      <c r="B40" s="1569"/>
      <c r="C40" s="1570"/>
      <c r="D40" s="1570"/>
      <c r="E40" s="1571"/>
      <c r="F40" s="1571"/>
      <c r="G40" s="1571"/>
      <c r="H40" s="1571"/>
      <c r="I40" s="1559"/>
      <c r="J40" s="1560"/>
      <c r="K40" s="1560"/>
      <c r="L40" s="1560"/>
      <c r="M40" s="1560"/>
      <c r="N40" s="1560"/>
      <c r="O40" s="1560"/>
      <c r="P40" s="1560"/>
      <c r="Q40" s="1560"/>
      <c r="R40" s="1561"/>
      <c r="S40" s="1590"/>
      <c r="T40" s="1590"/>
      <c r="U40" s="1590"/>
      <c r="V40" s="1591"/>
    </row>
    <row r="41" spans="2:22" s="843" customFormat="1" ht="22.5" customHeight="1" x14ac:dyDescent="0.45">
      <c r="B41" s="1569"/>
      <c r="C41" s="1570"/>
      <c r="D41" s="1570"/>
      <c r="E41" s="1571"/>
      <c r="F41" s="1571"/>
      <c r="G41" s="1571"/>
      <c r="H41" s="1571"/>
      <c r="I41" s="1559"/>
      <c r="J41" s="1560"/>
      <c r="K41" s="1560"/>
      <c r="L41" s="1560"/>
      <c r="M41" s="1560"/>
      <c r="N41" s="1560"/>
      <c r="O41" s="1560"/>
      <c r="P41" s="1560"/>
      <c r="Q41" s="1560"/>
      <c r="R41" s="1561"/>
      <c r="S41" s="1590"/>
      <c r="T41" s="1590"/>
      <c r="U41" s="1590"/>
      <c r="V41" s="1591"/>
    </row>
    <row r="42" spans="2:22" s="843" customFormat="1" ht="22.5" customHeight="1" x14ac:dyDescent="0.45">
      <c r="B42" s="1569"/>
      <c r="C42" s="1570"/>
      <c r="D42" s="1570"/>
      <c r="E42" s="1571"/>
      <c r="F42" s="1571"/>
      <c r="G42" s="1571"/>
      <c r="H42" s="1571"/>
      <c r="I42" s="1559"/>
      <c r="J42" s="1560"/>
      <c r="K42" s="1560"/>
      <c r="L42" s="1560"/>
      <c r="M42" s="1560"/>
      <c r="N42" s="1560"/>
      <c r="O42" s="1560"/>
      <c r="P42" s="1560"/>
      <c r="Q42" s="1560"/>
      <c r="R42" s="1561"/>
      <c r="S42" s="1590"/>
      <c r="T42" s="1590"/>
      <c r="U42" s="1590"/>
      <c r="V42" s="1591"/>
    </row>
    <row r="43" spans="2:22" s="843" customFormat="1" ht="22.5" customHeight="1" x14ac:dyDescent="0.45">
      <c r="B43" s="1569"/>
      <c r="C43" s="1570"/>
      <c r="D43" s="1570"/>
      <c r="E43" s="1571"/>
      <c r="F43" s="1571"/>
      <c r="G43" s="1571"/>
      <c r="H43" s="1571"/>
      <c r="I43" s="1559"/>
      <c r="J43" s="1560"/>
      <c r="K43" s="1560"/>
      <c r="L43" s="1560"/>
      <c r="M43" s="1560"/>
      <c r="N43" s="1560"/>
      <c r="O43" s="1560"/>
      <c r="P43" s="1560"/>
      <c r="Q43" s="1560"/>
      <c r="R43" s="1561"/>
      <c r="S43" s="1590"/>
      <c r="T43" s="1590"/>
      <c r="U43" s="1590"/>
      <c r="V43" s="1591"/>
    </row>
    <row r="44" spans="2:22" s="843" customFormat="1" ht="22.5" customHeight="1" x14ac:dyDescent="0.45">
      <c r="B44" s="1569"/>
      <c r="C44" s="1570"/>
      <c r="D44" s="1570"/>
      <c r="E44" s="1571"/>
      <c r="F44" s="1571"/>
      <c r="G44" s="1571"/>
      <c r="H44" s="1571"/>
      <c r="I44" s="1559"/>
      <c r="J44" s="1560"/>
      <c r="K44" s="1560"/>
      <c r="L44" s="1560"/>
      <c r="M44" s="1560"/>
      <c r="N44" s="1560"/>
      <c r="O44" s="1560"/>
      <c r="P44" s="1560"/>
      <c r="Q44" s="1560"/>
      <c r="R44" s="1561"/>
      <c r="S44" s="1590"/>
      <c r="T44" s="1590"/>
      <c r="U44" s="1590"/>
      <c r="V44" s="1591"/>
    </row>
    <row r="45" spans="2:22" s="843" customFormat="1" ht="22.5" customHeight="1" x14ac:dyDescent="0.45">
      <c r="B45" s="1569"/>
      <c r="C45" s="1570"/>
      <c r="D45" s="1570"/>
      <c r="E45" s="1571"/>
      <c r="F45" s="1571"/>
      <c r="G45" s="1571"/>
      <c r="H45" s="1571"/>
      <c r="I45" s="1559"/>
      <c r="J45" s="1560"/>
      <c r="K45" s="1560"/>
      <c r="L45" s="1560"/>
      <c r="M45" s="1560"/>
      <c r="N45" s="1560"/>
      <c r="O45" s="1560"/>
      <c r="P45" s="1560"/>
      <c r="Q45" s="1560"/>
      <c r="R45" s="1561"/>
      <c r="S45" s="1590"/>
      <c r="T45" s="1590"/>
      <c r="U45" s="1590"/>
      <c r="V45" s="1591"/>
    </row>
    <row r="46" spans="2:22" s="843" customFormat="1" ht="22.5" customHeight="1" x14ac:dyDescent="0.45">
      <c r="B46" s="1569"/>
      <c r="C46" s="1570"/>
      <c r="D46" s="1570"/>
      <c r="E46" s="1571"/>
      <c r="F46" s="1571"/>
      <c r="G46" s="1571"/>
      <c r="H46" s="1571"/>
      <c r="I46" s="1559"/>
      <c r="J46" s="1560"/>
      <c r="K46" s="1560"/>
      <c r="L46" s="1560"/>
      <c r="M46" s="1560"/>
      <c r="N46" s="1560"/>
      <c r="O46" s="1560"/>
      <c r="P46" s="1560"/>
      <c r="Q46" s="1560"/>
      <c r="R46" s="1561"/>
      <c r="S46" s="1590"/>
      <c r="T46" s="1590"/>
      <c r="U46" s="1590"/>
      <c r="V46" s="1591"/>
    </row>
    <row r="47" spans="2:22" s="843" customFormat="1" ht="22.5" customHeight="1" x14ac:dyDescent="0.45">
      <c r="B47" s="1569"/>
      <c r="C47" s="1570"/>
      <c r="D47" s="1570"/>
      <c r="E47" s="1571"/>
      <c r="F47" s="1571"/>
      <c r="G47" s="1571"/>
      <c r="H47" s="1571"/>
      <c r="I47" s="1559"/>
      <c r="J47" s="1560"/>
      <c r="K47" s="1560"/>
      <c r="L47" s="1560"/>
      <c r="M47" s="1560"/>
      <c r="N47" s="1560"/>
      <c r="O47" s="1560"/>
      <c r="P47" s="1560"/>
      <c r="Q47" s="1560"/>
      <c r="R47" s="1561"/>
      <c r="S47" s="1590"/>
      <c r="T47" s="1590"/>
      <c r="U47" s="1590"/>
      <c r="V47" s="1591"/>
    </row>
    <row r="48" spans="2:22" s="843" customFormat="1" ht="22.5" customHeight="1" x14ac:dyDescent="0.45">
      <c r="B48" s="1569"/>
      <c r="C48" s="1570"/>
      <c r="D48" s="1570"/>
      <c r="E48" s="1571"/>
      <c r="F48" s="1571"/>
      <c r="G48" s="1571"/>
      <c r="H48" s="1571"/>
      <c r="I48" s="1559"/>
      <c r="J48" s="1560"/>
      <c r="K48" s="1560"/>
      <c r="L48" s="1560"/>
      <c r="M48" s="1560"/>
      <c r="N48" s="1560"/>
      <c r="O48" s="1560"/>
      <c r="P48" s="1560"/>
      <c r="Q48" s="1560"/>
      <c r="R48" s="1561"/>
      <c r="S48" s="1590"/>
      <c r="T48" s="1590"/>
      <c r="U48" s="1590"/>
      <c r="V48" s="1591"/>
    </row>
    <row r="49" spans="2:39" s="843" customFormat="1" ht="22.5" customHeight="1" x14ac:dyDescent="0.45">
      <c r="B49" s="1569"/>
      <c r="C49" s="1570"/>
      <c r="D49" s="1570"/>
      <c r="E49" s="1571"/>
      <c r="F49" s="1571"/>
      <c r="G49" s="1571"/>
      <c r="H49" s="1571"/>
      <c r="I49" s="1559"/>
      <c r="J49" s="1560"/>
      <c r="K49" s="1560"/>
      <c r="L49" s="1560"/>
      <c r="M49" s="1560"/>
      <c r="N49" s="1560"/>
      <c r="O49" s="1560"/>
      <c r="P49" s="1560"/>
      <c r="Q49" s="1560"/>
      <c r="R49" s="1561"/>
      <c r="S49" s="1590"/>
      <c r="T49" s="1590"/>
      <c r="U49" s="1590"/>
      <c r="V49" s="1591"/>
    </row>
    <row r="50" spans="2:39" s="843" customFormat="1" ht="22.5" customHeight="1" x14ac:dyDescent="0.45">
      <c r="B50" s="1569"/>
      <c r="C50" s="1570"/>
      <c r="D50" s="1570"/>
      <c r="E50" s="1571"/>
      <c r="F50" s="1571"/>
      <c r="G50" s="1571"/>
      <c r="H50" s="1571"/>
      <c r="I50" s="1559"/>
      <c r="J50" s="1560"/>
      <c r="K50" s="1560"/>
      <c r="L50" s="1560"/>
      <c r="M50" s="1560"/>
      <c r="N50" s="1560"/>
      <c r="O50" s="1560"/>
      <c r="P50" s="1560"/>
      <c r="Q50" s="1560"/>
      <c r="R50" s="1561"/>
      <c r="S50" s="1590"/>
      <c r="T50" s="1590"/>
      <c r="U50" s="1590"/>
      <c r="V50" s="1591"/>
    </row>
    <row r="51" spans="2:39" s="843" customFormat="1" ht="22.5" customHeight="1" x14ac:dyDescent="0.45">
      <c r="B51" s="1569"/>
      <c r="C51" s="1570"/>
      <c r="D51" s="1570"/>
      <c r="E51" s="1571"/>
      <c r="F51" s="1571"/>
      <c r="G51" s="1571"/>
      <c r="H51" s="1571"/>
      <c r="I51" s="1559"/>
      <c r="J51" s="1560"/>
      <c r="K51" s="1560"/>
      <c r="L51" s="1560"/>
      <c r="M51" s="1560"/>
      <c r="N51" s="1560"/>
      <c r="O51" s="1560"/>
      <c r="P51" s="1560"/>
      <c r="Q51" s="1560"/>
      <c r="R51" s="1561"/>
      <c r="S51" s="1590"/>
      <c r="T51" s="1590"/>
      <c r="U51" s="1590"/>
      <c r="V51" s="1591"/>
    </row>
    <row r="52" spans="2:39" s="843" customFormat="1" ht="22.5" customHeight="1" x14ac:dyDescent="0.45">
      <c r="B52" s="1569"/>
      <c r="C52" s="1570"/>
      <c r="D52" s="1570"/>
      <c r="E52" s="1571"/>
      <c r="F52" s="1571"/>
      <c r="G52" s="1571"/>
      <c r="H52" s="1571"/>
      <c r="I52" s="1559"/>
      <c r="J52" s="1560"/>
      <c r="K52" s="1560"/>
      <c r="L52" s="1560"/>
      <c r="M52" s="1560"/>
      <c r="N52" s="1560"/>
      <c r="O52" s="1560"/>
      <c r="P52" s="1560"/>
      <c r="Q52" s="1560"/>
      <c r="R52" s="1561"/>
      <c r="S52" s="1590"/>
      <c r="T52" s="1590"/>
      <c r="U52" s="1590"/>
      <c r="V52" s="1591"/>
    </row>
    <row r="53" spans="2:39" s="843" customFormat="1" ht="22.5" customHeight="1" x14ac:dyDescent="0.45">
      <c r="B53" s="1569"/>
      <c r="C53" s="1570"/>
      <c r="D53" s="1570"/>
      <c r="E53" s="1571"/>
      <c r="F53" s="1571"/>
      <c r="G53" s="1571"/>
      <c r="H53" s="1571"/>
      <c r="I53" s="1559"/>
      <c r="J53" s="1560"/>
      <c r="K53" s="1560"/>
      <c r="L53" s="1560"/>
      <c r="M53" s="1560"/>
      <c r="N53" s="1560"/>
      <c r="O53" s="1560"/>
      <c r="P53" s="1560"/>
      <c r="Q53" s="1560"/>
      <c r="R53" s="1561"/>
      <c r="S53" s="1590"/>
      <c r="T53" s="1590"/>
      <c r="U53" s="1590"/>
      <c r="V53" s="1591"/>
    </row>
    <row r="54" spans="2:39" s="843" customFormat="1" ht="22.5" customHeight="1" x14ac:dyDescent="0.45">
      <c r="B54" s="1569"/>
      <c r="C54" s="1570"/>
      <c r="D54" s="1570"/>
      <c r="E54" s="1571"/>
      <c r="F54" s="1571"/>
      <c r="G54" s="1571"/>
      <c r="H54" s="1571"/>
      <c r="I54" s="1559"/>
      <c r="J54" s="1560"/>
      <c r="K54" s="1560"/>
      <c r="L54" s="1560"/>
      <c r="M54" s="1560"/>
      <c r="N54" s="1560"/>
      <c r="O54" s="1560"/>
      <c r="P54" s="1560"/>
      <c r="Q54" s="1560"/>
      <c r="R54" s="1561"/>
      <c r="S54" s="1590"/>
      <c r="T54" s="1590"/>
      <c r="U54" s="1590"/>
      <c r="V54" s="1591"/>
    </row>
    <row r="55" spans="2:39" s="843" customFormat="1" ht="22.5" customHeight="1" x14ac:dyDescent="0.45">
      <c r="B55" s="1569"/>
      <c r="C55" s="1570"/>
      <c r="D55" s="1570"/>
      <c r="E55" s="1571"/>
      <c r="F55" s="1571"/>
      <c r="G55" s="1571"/>
      <c r="H55" s="1571"/>
      <c r="I55" s="1559"/>
      <c r="J55" s="1560"/>
      <c r="K55" s="1560"/>
      <c r="L55" s="1560"/>
      <c r="M55" s="1560"/>
      <c r="N55" s="1560"/>
      <c r="O55" s="1560"/>
      <c r="P55" s="1560"/>
      <c r="Q55" s="1560"/>
      <c r="R55" s="1561"/>
      <c r="S55" s="1590"/>
      <c r="T55" s="1590"/>
      <c r="U55" s="1590"/>
      <c r="V55" s="1591"/>
    </row>
    <row r="56" spans="2:39" s="843" customFormat="1" ht="22.5" customHeight="1" x14ac:dyDescent="0.45">
      <c r="B56" s="1569"/>
      <c r="C56" s="1570"/>
      <c r="D56" s="1570"/>
      <c r="E56" s="1571"/>
      <c r="F56" s="1571"/>
      <c r="G56" s="1571"/>
      <c r="H56" s="1571"/>
      <c r="I56" s="1559"/>
      <c r="J56" s="1560"/>
      <c r="K56" s="1560"/>
      <c r="L56" s="1560"/>
      <c r="M56" s="1560"/>
      <c r="N56" s="1560"/>
      <c r="O56" s="1560"/>
      <c r="P56" s="1560"/>
      <c r="Q56" s="1560"/>
      <c r="R56" s="1561"/>
      <c r="S56" s="1590"/>
      <c r="T56" s="1590"/>
      <c r="U56" s="1590"/>
      <c r="V56" s="1591"/>
    </row>
    <row r="57" spans="2:39" s="843" customFormat="1" ht="22.5" customHeight="1" x14ac:dyDescent="0.45">
      <c r="B57" s="1569"/>
      <c r="C57" s="1570"/>
      <c r="D57" s="1570"/>
      <c r="E57" s="1571"/>
      <c r="F57" s="1571"/>
      <c r="G57" s="1571"/>
      <c r="H57" s="1571"/>
      <c r="I57" s="1559"/>
      <c r="J57" s="1560"/>
      <c r="K57" s="1560"/>
      <c r="L57" s="1560"/>
      <c r="M57" s="1560"/>
      <c r="N57" s="1560"/>
      <c r="O57" s="1560"/>
      <c r="P57" s="1560"/>
      <c r="Q57" s="1560"/>
      <c r="R57" s="1561"/>
      <c r="S57" s="1590"/>
      <c r="T57" s="1590"/>
      <c r="U57" s="1590"/>
      <c r="V57" s="1591"/>
    </row>
    <row r="58" spans="2:39" s="843" customFormat="1" ht="22.5" customHeight="1" x14ac:dyDescent="0.45">
      <c r="B58" s="1569"/>
      <c r="C58" s="1570"/>
      <c r="D58" s="1570"/>
      <c r="E58" s="1571"/>
      <c r="F58" s="1571"/>
      <c r="G58" s="1571"/>
      <c r="H58" s="1571"/>
      <c r="I58" s="1559"/>
      <c r="J58" s="1560"/>
      <c r="K58" s="1560"/>
      <c r="L58" s="1560"/>
      <c r="M58" s="1560"/>
      <c r="N58" s="1560"/>
      <c r="O58" s="1560"/>
      <c r="P58" s="1560"/>
      <c r="Q58" s="1560"/>
      <c r="R58" s="1561"/>
      <c r="S58" s="1590"/>
      <c r="T58" s="1590"/>
      <c r="U58" s="1590"/>
      <c r="V58" s="1591"/>
    </row>
    <row r="59" spans="2:39" s="843" customFormat="1" ht="22.5" customHeight="1" x14ac:dyDescent="0.45">
      <c r="B59" s="1569"/>
      <c r="C59" s="1570"/>
      <c r="D59" s="1570"/>
      <c r="E59" s="1571"/>
      <c r="F59" s="1571"/>
      <c r="G59" s="1571"/>
      <c r="H59" s="1571"/>
      <c r="I59" s="1559"/>
      <c r="J59" s="1560"/>
      <c r="K59" s="1560"/>
      <c r="L59" s="1560"/>
      <c r="M59" s="1560"/>
      <c r="N59" s="1560"/>
      <c r="O59" s="1560"/>
      <c r="P59" s="1560"/>
      <c r="Q59" s="1560"/>
      <c r="R59" s="1561"/>
      <c r="S59" s="1590"/>
      <c r="T59" s="1590"/>
      <c r="U59" s="1590"/>
      <c r="V59" s="1591"/>
    </row>
    <row r="60" spans="2:39" s="843" customFormat="1" ht="22.5" customHeight="1" x14ac:dyDescent="0.45">
      <c r="B60" s="1569"/>
      <c r="C60" s="1570"/>
      <c r="D60" s="1570"/>
      <c r="E60" s="1571"/>
      <c r="F60" s="1571"/>
      <c r="G60" s="1571"/>
      <c r="H60" s="1571"/>
      <c r="I60" s="1559"/>
      <c r="J60" s="1560"/>
      <c r="K60" s="1560"/>
      <c r="L60" s="1560"/>
      <c r="M60" s="1560"/>
      <c r="N60" s="1560"/>
      <c r="O60" s="1560"/>
      <c r="P60" s="1560"/>
      <c r="Q60" s="1560"/>
      <c r="R60" s="1561"/>
      <c r="S60" s="1590"/>
      <c r="T60" s="1590"/>
      <c r="U60" s="1590"/>
      <c r="V60" s="1591"/>
    </row>
    <row r="61" spans="2:39" s="843" customFormat="1" ht="22.5" customHeight="1" x14ac:dyDescent="0.45">
      <c r="B61" s="1569"/>
      <c r="C61" s="1570"/>
      <c r="D61" s="1570"/>
      <c r="E61" s="1571"/>
      <c r="F61" s="1571"/>
      <c r="G61" s="1571"/>
      <c r="H61" s="1571"/>
      <c r="I61" s="1559"/>
      <c r="J61" s="1560"/>
      <c r="K61" s="1560"/>
      <c r="L61" s="1560"/>
      <c r="M61" s="1560"/>
      <c r="N61" s="1560"/>
      <c r="O61" s="1560"/>
      <c r="P61" s="1560"/>
      <c r="Q61" s="1560"/>
      <c r="R61" s="1561"/>
      <c r="S61" s="1590"/>
      <c r="T61" s="1590"/>
      <c r="U61" s="1590"/>
      <c r="V61" s="1591"/>
    </row>
    <row r="62" spans="2:39" s="844" customFormat="1" ht="22.5" customHeight="1" x14ac:dyDescent="0.45">
      <c r="B62" s="1569"/>
      <c r="C62" s="1570"/>
      <c r="D62" s="1570"/>
      <c r="E62" s="1571"/>
      <c r="F62" s="1571"/>
      <c r="G62" s="1571"/>
      <c r="H62" s="1571"/>
      <c r="I62" s="1559"/>
      <c r="J62" s="1560"/>
      <c r="K62" s="1560"/>
      <c r="L62" s="1560"/>
      <c r="M62" s="1560"/>
      <c r="N62" s="1560"/>
      <c r="O62" s="1560"/>
      <c r="P62" s="1560"/>
      <c r="Q62" s="1560"/>
      <c r="R62" s="1561"/>
      <c r="S62" s="1590"/>
      <c r="T62" s="1590"/>
      <c r="U62" s="1590"/>
      <c r="V62" s="1591"/>
    </row>
    <row r="63" spans="2:39" s="843" customFormat="1" ht="22.5" customHeight="1" x14ac:dyDescent="0.45">
      <c r="B63" s="1569"/>
      <c r="C63" s="1570"/>
      <c r="D63" s="1570"/>
      <c r="E63" s="1571"/>
      <c r="F63" s="1571"/>
      <c r="G63" s="1571"/>
      <c r="H63" s="1571"/>
      <c r="I63" s="1559"/>
      <c r="J63" s="1560"/>
      <c r="K63" s="1560"/>
      <c r="L63" s="1560"/>
      <c r="M63" s="1560"/>
      <c r="N63" s="1560"/>
      <c r="O63" s="1560"/>
      <c r="P63" s="1560"/>
      <c r="Q63" s="1560"/>
      <c r="R63" s="1561"/>
      <c r="S63" s="1588"/>
      <c r="T63" s="1588"/>
      <c r="U63" s="1588"/>
      <c r="V63" s="1589"/>
      <c r="Y63" s="814"/>
      <c r="Z63" s="814"/>
      <c r="AA63" s="814"/>
      <c r="AB63" s="814"/>
      <c r="AC63" s="814"/>
      <c r="AD63" s="814"/>
      <c r="AE63" s="814"/>
      <c r="AF63" s="814"/>
      <c r="AG63" s="814"/>
      <c r="AH63" s="814"/>
      <c r="AI63" s="814"/>
      <c r="AJ63" s="814"/>
      <c r="AK63" s="814"/>
      <c r="AL63" s="814"/>
      <c r="AM63" s="814"/>
    </row>
    <row r="64" spans="2:39" s="843" customFormat="1" ht="24" customHeight="1" x14ac:dyDescent="0.45">
      <c r="B64" s="1565"/>
      <c r="C64" s="1565"/>
      <c r="D64" s="1565"/>
      <c r="E64" s="1604" t="s">
        <v>195</v>
      </c>
      <c r="F64" s="1604"/>
      <c r="G64" s="1604"/>
      <c r="H64" s="1604"/>
      <c r="I64" s="1604"/>
      <c r="J64" s="1604"/>
      <c r="K64" s="1604"/>
      <c r="L64" s="1604"/>
      <c r="M64" s="1604"/>
      <c r="N64" s="1604"/>
      <c r="O64" s="1604"/>
      <c r="P64" s="1604"/>
      <c r="Q64" s="1604"/>
      <c r="R64" s="1604"/>
      <c r="S64" s="1566"/>
      <c r="T64" s="1566"/>
      <c r="U64" s="1566"/>
      <c r="V64" s="1566"/>
      <c r="Y64" s="814"/>
      <c r="Z64" s="814"/>
      <c r="AA64" s="814"/>
      <c r="AB64" s="814"/>
      <c r="AC64" s="814"/>
      <c r="AD64" s="814"/>
      <c r="AE64" s="814"/>
      <c r="AF64" s="814"/>
      <c r="AG64" s="814"/>
      <c r="AH64" s="814"/>
      <c r="AI64" s="814"/>
      <c r="AJ64" s="814"/>
      <c r="AK64" s="814"/>
      <c r="AL64" s="814"/>
      <c r="AM64" s="814"/>
    </row>
    <row r="65" spans="1:39" ht="22.5" customHeight="1" x14ac:dyDescent="0.45">
      <c r="A65" s="843"/>
      <c r="B65" s="845" t="s">
        <v>1186</v>
      </c>
      <c r="C65" s="848"/>
      <c r="U65" s="847"/>
      <c r="V65" s="846"/>
      <c r="Y65" s="845"/>
      <c r="Z65" s="845"/>
      <c r="AA65" s="845"/>
      <c r="AB65" s="845"/>
      <c r="AC65" s="845"/>
      <c r="AD65" s="845"/>
      <c r="AE65" s="845"/>
      <c r="AF65" s="845"/>
      <c r="AG65" s="845"/>
      <c r="AH65" s="845"/>
      <c r="AI65" s="845"/>
      <c r="AJ65" s="845"/>
      <c r="AK65" s="845"/>
      <c r="AL65" s="845"/>
      <c r="AM65" s="845"/>
    </row>
    <row r="66" spans="1:39" s="845" customFormat="1" ht="22.5" customHeight="1" x14ac:dyDescent="0.45">
      <c r="B66" s="1574" t="s">
        <v>1184</v>
      </c>
      <c r="C66" s="1575"/>
      <c r="D66" s="1575"/>
      <c r="E66" s="1575" t="s">
        <v>1183</v>
      </c>
      <c r="F66" s="1575"/>
      <c r="G66" s="1575"/>
      <c r="H66" s="1575"/>
      <c r="I66" s="1575" t="s">
        <v>1182</v>
      </c>
      <c r="J66" s="1575"/>
      <c r="K66" s="1575"/>
      <c r="L66" s="1575"/>
      <c r="M66" s="1575"/>
      <c r="N66" s="1575"/>
      <c r="O66" s="1575"/>
      <c r="P66" s="1575"/>
      <c r="Q66" s="1575"/>
      <c r="R66" s="1575"/>
      <c r="S66" s="1575" t="s">
        <v>200</v>
      </c>
      <c r="T66" s="1575"/>
      <c r="U66" s="1575"/>
      <c r="V66" s="1603"/>
      <c r="Y66" s="844"/>
      <c r="Z66" s="844"/>
      <c r="AA66" s="844"/>
      <c r="AB66" s="844"/>
      <c r="AC66" s="844"/>
      <c r="AD66" s="844"/>
      <c r="AE66" s="844"/>
      <c r="AF66" s="844"/>
      <c r="AG66" s="844"/>
      <c r="AH66" s="844"/>
      <c r="AI66" s="844"/>
      <c r="AJ66" s="844"/>
      <c r="AK66" s="844"/>
      <c r="AL66" s="844"/>
      <c r="AM66" s="844"/>
    </row>
    <row r="67" spans="1:39" s="844" customFormat="1" ht="22.5" customHeight="1" x14ac:dyDescent="0.45">
      <c r="B67" s="1569"/>
      <c r="C67" s="1570"/>
      <c r="D67" s="1570"/>
      <c r="E67" s="1571"/>
      <c r="F67" s="1571"/>
      <c r="G67" s="1571"/>
      <c r="H67" s="1571"/>
      <c r="I67" s="1559"/>
      <c r="J67" s="1560"/>
      <c r="K67" s="1560"/>
      <c r="L67" s="1560"/>
      <c r="M67" s="1560"/>
      <c r="N67" s="1560"/>
      <c r="O67" s="1560"/>
      <c r="P67" s="1560"/>
      <c r="Q67" s="1560"/>
      <c r="R67" s="1561"/>
      <c r="S67" s="1590"/>
      <c r="T67" s="1590"/>
      <c r="U67" s="1590"/>
      <c r="V67" s="1591"/>
    </row>
    <row r="68" spans="1:39" s="844" customFormat="1" ht="22.5" customHeight="1" x14ac:dyDescent="0.45">
      <c r="B68" s="1569"/>
      <c r="C68" s="1570"/>
      <c r="D68" s="1570"/>
      <c r="E68" s="1571"/>
      <c r="F68" s="1571"/>
      <c r="G68" s="1571"/>
      <c r="H68" s="1571"/>
      <c r="I68" s="1559"/>
      <c r="J68" s="1560"/>
      <c r="K68" s="1560"/>
      <c r="L68" s="1560"/>
      <c r="M68" s="1560"/>
      <c r="N68" s="1560"/>
      <c r="O68" s="1560"/>
      <c r="P68" s="1560"/>
      <c r="Q68" s="1560"/>
      <c r="R68" s="1561"/>
      <c r="S68" s="1590"/>
      <c r="T68" s="1590"/>
      <c r="U68" s="1590"/>
      <c r="V68" s="1591"/>
    </row>
    <row r="69" spans="1:39" s="844" customFormat="1" ht="19.5" x14ac:dyDescent="0.45">
      <c r="B69" s="1569"/>
      <c r="C69" s="1570"/>
      <c r="D69" s="1570"/>
      <c r="E69" s="1584"/>
      <c r="F69" s="1584"/>
      <c r="G69" s="1584"/>
      <c r="H69" s="1584"/>
      <c r="I69" s="1559"/>
      <c r="J69" s="1560"/>
      <c r="K69" s="1560"/>
      <c r="L69" s="1560"/>
      <c r="M69" s="1560"/>
      <c r="N69" s="1560"/>
      <c r="O69" s="1560"/>
      <c r="P69" s="1560"/>
      <c r="Q69" s="1560"/>
      <c r="R69" s="1561"/>
      <c r="S69" s="1588"/>
      <c r="T69" s="1588"/>
      <c r="U69" s="1588"/>
      <c r="V69" s="1589"/>
      <c r="Y69" s="814"/>
      <c r="Z69" s="814"/>
      <c r="AA69" s="814"/>
      <c r="AB69" s="814"/>
      <c r="AC69" s="814"/>
      <c r="AD69" s="814"/>
      <c r="AE69" s="814"/>
      <c r="AF69" s="814"/>
      <c r="AG69" s="814"/>
      <c r="AH69" s="814"/>
      <c r="AI69" s="814"/>
      <c r="AJ69" s="814"/>
      <c r="AK69" s="814"/>
      <c r="AL69" s="814"/>
      <c r="AM69" s="814"/>
    </row>
    <row r="70" spans="1:39" s="844" customFormat="1" x14ac:dyDescent="0.45">
      <c r="B70" s="1565"/>
      <c r="C70" s="1565"/>
      <c r="D70" s="1565"/>
      <c r="E70" s="1567" t="s">
        <v>195</v>
      </c>
      <c r="F70" s="1568"/>
      <c r="G70" s="1568"/>
      <c r="H70" s="1568"/>
      <c r="I70" s="1568"/>
      <c r="J70" s="1568"/>
      <c r="K70" s="1568"/>
      <c r="L70" s="1568"/>
      <c r="M70" s="1568"/>
      <c r="N70" s="1568"/>
      <c r="O70" s="1568"/>
      <c r="P70" s="1568"/>
      <c r="Q70" s="1568"/>
      <c r="R70" s="1568"/>
      <c r="S70" s="1566"/>
      <c r="T70" s="1566"/>
      <c r="U70" s="1566"/>
      <c r="V70" s="1566"/>
      <c r="Y70" s="814"/>
      <c r="Z70" s="814"/>
      <c r="AA70" s="814"/>
      <c r="AB70" s="814"/>
      <c r="AC70" s="814"/>
      <c r="AD70" s="814"/>
      <c r="AE70" s="814"/>
      <c r="AF70" s="814"/>
      <c r="AG70" s="814"/>
      <c r="AH70" s="814"/>
      <c r="AI70" s="814"/>
      <c r="AJ70" s="814"/>
      <c r="AK70" s="814"/>
      <c r="AL70" s="814"/>
      <c r="AM70" s="814"/>
    </row>
    <row r="71" spans="1:39" ht="22.5" customHeight="1" x14ac:dyDescent="0.45">
      <c r="A71" s="814" t="s">
        <v>1188</v>
      </c>
      <c r="B71" s="848"/>
      <c r="I71" s="850"/>
      <c r="K71" s="849"/>
    </row>
    <row r="72" spans="1:39" ht="37.5" customHeight="1" x14ac:dyDescent="0.45">
      <c r="A72" s="843"/>
      <c r="B72" s="1592" t="s">
        <v>1187</v>
      </c>
      <c r="C72" s="1592"/>
      <c r="D72" s="1592"/>
      <c r="E72" s="1592"/>
      <c r="F72" s="1592"/>
      <c r="G72" s="1592"/>
      <c r="H72" s="1592"/>
      <c r="I72" s="1592"/>
      <c r="J72" s="1592"/>
      <c r="K72" s="1592"/>
      <c r="L72" s="1592"/>
      <c r="M72" s="1592"/>
      <c r="N72" s="1592"/>
      <c r="O72" s="1592"/>
      <c r="P72" s="1592"/>
      <c r="Q72" s="1592"/>
      <c r="R72" s="1592"/>
      <c r="S72" s="1592"/>
      <c r="T72" s="1592"/>
      <c r="U72" s="1592"/>
      <c r="V72" s="1592"/>
      <c r="Y72" s="845"/>
      <c r="Z72" s="845"/>
      <c r="AA72" s="845"/>
      <c r="AB72" s="845"/>
      <c r="AC72" s="845"/>
      <c r="AD72" s="845"/>
      <c r="AE72" s="845"/>
      <c r="AF72" s="845"/>
      <c r="AG72" s="845"/>
      <c r="AH72" s="845"/>
      <c r="AI72" s="845"/>
      <c r="AJ72" s="845"/>
      <c r="AK72" s="845"/>
      <c r="AL72" s="845"/>
      <c r="AM72" s="845"/>
    </row>
    <row r="73" spans="1:39" s="845" customFormat="1" ht="22.5" customHeight="1" x14ac:dyDescent="0.45">
      <c r="B73" s="1574" t="s">
        <v>1184</v>
      </c>
      <c r="C73" s="1575"/>
      <c r="D73" s="1575"/>
      <c r="E73" s="1575" t="s">
        <v>1183</v>
      </c>
      <c r="F73" s="1575"/>
      <c r="G73" s="1575"/>
      <c r="H73" s="1575"/>
      <c r="I73" s="1575" t="s">
        <v>1182</v>
      </c>
      <c r="J73" s="1575"/>
      <c r="K73" s="1575"/>
      <c r="L73" s="1575"/>
      <c r="M73" s="1575"/>
      <c r="N73" s="1575"/>
      <c r="O73" s="1575"/>
      <c r="P73" s="1575"/>
      <c r="Q73" s="1575"/>
      <c r="R73" s="1575"/>
      <c r="S73" s="1593" t="s">
        <v>1181</v>
      </c>
      <c r="T73" s="1593"/>
      <c r="U73" s="1593"/>
      <c r="V73" s="1594"/>
      <c r="Y73" s="843"/>
      <c r="Z73" s="843"/>
      <c r="AA73" s="843"/>
      <c r="AB73" s="843"/>
      <c r="AC73" s="843"/>
      <c r="AD73" s="843"/>
      <c r="AE73" s="843"/>
      <c r="AF73" s="843"/>
      <c r="AG73" s="843"/>
      <c r="AH73" s="843"/>
      <c r="AI73" s="843"/>
      <c r="AJ73" s="843"/>
      <c r="AK73" s="843"/>
      <c r="AL73" s="843"/>
      <c r="AM73" s="843"/>
    </row>
    <row r="74" spans="1:39" s="843" customFormat="1" ht="22.5" customHeight="1" x14ac:dyDescent="0.45">
      <c r="B74" s="1569"/>
      <c r="C74" s="1570"/>
      <c r="D74" s="1570"/>
      <c r="E74" s="1571"/>
      <c r="F74" s="1571"/>
      <c r="G74" s="1571"/>
      <c r="H74" s="1571"/>
      <c r="I74" s="1559"/>
      <c r="J74" s="1560"/>
      <c r="K74" s="1560"/>
      <c r="L74" s="1560"/>
      <c r="M74" s="1560"/>
      <c r="N74" s="1560"/>
      <c r="O74" s="1560"/>
      <c r="P74" s="1560"/>
      <c r="Q74" s="1560"/>
      <c r="R74" s="1561"/>
      <c r="S74" s="1590"/>
      <c r="T74" s="1590"/>
      <c r="U74" s="1590"/>
      <c r="V74" s="1591"/>
    </row>
    <row r="75" spans="1:39" s="843" customFormat="1" ht="22.5" customHeight="1" x14ac:dyDescent="0.45">
      <c r="B75" s="1569"/>
      <c r="C75" s="1570"/>
      <c r="D75" s="1570"/>
      <c r="E75" s="1571"/>
      <c r="F75" s="1571"/>
      <c r="G75" s="1571"/>
      <c r="H75" s="1571"/>
      <c r="I75" s="1559"/>
      <c r="J75" s="1560"/>
      <c r="K75" s="1560"/>
      <c r="L75" s="1560"/>
      <c r="M75" s="1560"/>
      <c r="N75" s="1560"/>
      <c r="O75" s="1560"/>
      <c r="P75" s="1560"/>
      <c r="Q75" s="1560"/>
      <c r="R75" s="1561"/>
      <c r="S75" s="1590"/>
      <c r="T75" s="1590"/>
      <c r="U75" s="1590"/>
      <c r="V75" s="1591"/>
    </row>
    <row r="76" spans="1:39" s="843" customFormat="1" ht="22.5" customHeight="1" x14ac:dyDescent="0.45">
      <c r="B76" s="1569"/>
      <c r="C76" s="1570"/>
      <c r="D76" s="1570"/>
      <c r="E76" s="1571"/>
      <c r="F76" s="1571"/>
      <c r="G76" s="1571"/>
      <c r="H76" s="1571"/>
      <c r="I76" s="1559"/>
      <c r="J76" s="1560"/>
      <c r="K76" s="1560"/>
      <c r="L76" s="1560"/>
      <c r="M76" s="1560"/>
      <c r="N76" s="1560"/>
      <c r="O76" s="1560"/>
      <c r="P76" s="1560"/>
      <c r="Q76" s="1560"/>
      <c r="R76" s="1561"/>
      <c r="S76" s="1590"/>
      <c r="T76" s="1590"/>
      <c r="U76" s="1590"/>
      <c r="V76" s="1591"/>
    </row>
    <row r="77" spans="1:39" s="844" customFormat="1" ht="22.5" customHeight="1" x14ac:dyDescent="0.45">
      <c r="B77" s="1569"/>
      <c r="C77" s="1570"/>
      <c r="D77" s="1570"/>
      <c r="E77" s="1571"/>
      <c r="F77" s="1571"/>
      <c r="G77" s="1571"/>
      <c r="H77" s="1571"/>
      <c r="I77" s="1559"/>
      <c r="J77" s="1560"/>
      <c r="K77" s="1560"/>
      <c r="L77" s="1560"/>
      <c r="M77" s="1560"/>
      <c r="N77" s="1560"/>
      <c r="O77" s="1560"/>
      <c r="P77" s="1560"/>
      <c r="Q77" s="1560"/>
      <c r="R77" s="1561"/>
      <c r="S77" s="1590"/>
      <c r="T77" s="1590"/>
      <c r="U77" s="1590"/>
      <c r="V77" s="1591"/>
    </row>
    <row r="78" spans="1:39" s="843" customFormat="1" ht="19.5" x14ac:dyDescent="0.45">
      <c r="B78" s="1569"/>
      <c r="C78" s="1570"/>
      <c r="D78" s="1570"/>
      <c r="E78" s="1584"/>
      <c r="F78" s="1584"/>
      <c r="G78" s="1584"/>
      <c r="H78" s="1584"/>
      <c r="I78" s="1559"/>
      <c r="J78" s="1560"/>
      <c r="K78" s="1560"/>
      <c r="L78" s="1560"/>
      <c r="M78" s="1560"/>
      <c r="N78" s="1560"/>
      <c r="O78" s="1560"/>
      <c r="P78" s="1560"/>
      <c r="Q78" s="1560"/>
      <c r="R78" s="1561"/>
      <c r="S78" s="1588"/>
      <c r="T78" s="1588"/>
      <c r="U78" s="1588"/>
      <c r="V78" s="1589"/>
      <c r="Y78" s="814"/>
      <c r="Z78" s="814"/>
      <c r="AA78" s="814"/>
      <c r="AB78" s="814"/>
      <c r="AC78" s="814"/>
      <c r="AD78" s="814"/>
      <c r="AE78" s="814"/>
      <c r="AF78" s="814"/>
      <c r="AG78" s="814"/>
      <c r="AH78" s="814"/>
      <c r="AI78" s="814"/>
      <c r="AJ78" s="814"/>
      <c r="AK78" s="814"/>
      <c r="AL78" s="814"/>
      <c r="AM78" s="814"/>
    </row>
    <row r="79" spans="1:39" s="843" customFormat="1" ht="19.5" x14ac:dyDescent="0.45">
      <c r="B79" s="1565"/>
      <c r="C79" s="1565"/>
      <c r="D79" s="1565"/>
      <c r="E79" s="1572" t="s">
        <v>195</v>
      </c>
      <c r="F79" s="1573"/>
      <c r="G79" s="1573"/>
      <c r="H79" s="1573"/>
      <c r="I79" s="1573"/>
      <c r="J79" s="1573"/>
      <c r="K79" s="1573"/>
      <c r="L79" s="1573"/>
      <c r="M79" s="1573"/>
      <c r="N79" s="1573"/>
      <c r="O79" s="1573"/>
      <c r="P79" s="1573"/>
      <c r="Q79" s="1573"/>
      <c r="R79" s="1573"/>
      <c r="S79" s="1566"/>
      <c r="T79" s="1566"/>
      <c r="U79" s="1566"/>
      <c r="V79" s="1566"/>
      <c r="Y79" s="814"/>
      <c r="Z79" s="814"/>
      <c r="AA79" s="814"/>
      <c r="AB79" s="814"/>
      <c r="AC79" s="814"/>
      <c r="AD79" s="814"/>
      <c r="AE79" s="814"/>
      <c r="AF79" s="814"/>
      <c r="AG79" s="814"/>
      <c r="AH79" s="814"/>
      <c r="AI79" s="814"/>
      <c r="AJ79" s="814"/>
      <c r="AK79" s="814"/>
      <c r="AL79" s="814"/>
      <c r="AM79" s="814"/>
    </row>
    <row r="80" spans="1:39" x14ac:dyDescent="0.45">
      <c r="A80" s="843"/>
      <c r="B80" s="814" t="s">
        <v>1186</v>
      </c>
      <c r="C80" s="848"/>
      <c r="U80" s="847"/>
      <c r="V80" s="846"/>
      <c r="Y80" s="845"/>
      <c r="Z80" s="845"/>
      <c r="AA80" s="845"/>
      <c r="AB80" s="845"/>
      <c r="AC80" s="845"/>
      <c r="AD80" s="845"/>
      <c r="AE80" s="845"/>
      <c r="AF80" s="845"/>
      <c r="AG80" s="845"/>
      <c r="AH80" s="845"/>
      <c r="AI80" s="845"/>
      <c r="AJ80" s="845"/>
      <c r="AK80" s="845"/>
      <c r="AL80" s="845"/>
      <c r="AM80" s="845"/>
    </row>
    <row r="81" spans="1:53" s="845" customFormat="1" ht="22.5" customHeight="1" x14ac:dyDescent="0.45">
      <c r="B81" s="1574" t="s">
        <v>1184</v>
      </c>
      <c r="C81" s="1575"/>
      <c r="D81" s="1575"/>
      <c r="E81" s="1575" t="s">
        <v>1183</v>
      </c>
      <c r="F81" s="1575"/>
      <c r="G81" s="1575"/>
      <c r="H81" s="1575"/>
      <c r="I81" s="1575" t="s">
        <v>1182</v>
      </c>
      <c r="J81" s="1575"/>
      <c r="K81" s="1575"/>
      <c r="L81" s="1575"/>
      <c r="M81" s="1575"/>
      <c r="N81" s="1575"/>
      <c r="O81" s="1575"/>
      <c r="P81" s="1575"/>
      <c r="Q81" s="1575"/>
      <c r="R81" s="1575"/>
      <c r="S81" s="1575" t="s">
        <v>200</v>
      </c>
      <c r="T81" s="1575"/>
      <c r="U81" s="1575"/>
      <c r="V81" s="1603"/>
      <c r="Y81" s="844"/>
      <c r="Z81" s="844"/>
      <c r="AA81" s="844"/>
      <c r="AB81" s="844"/>
      <c r="AC81" s="844"/>
      <c r="AD81" s="844"/>
      <c r="AE81" s="844"/>
      <c r="AF81" s="844"/>
      <c r="AG81" s="844"/>
      <c r="AH81" s="844"/>
      <c r="AI81" s="844"/>
      <c r="AJ81" s="844"/>
      <c r="AK81" s="844"/>
      <c r="AL81" s="844"/>
      <c r="AM81" s="844"/>
    </row>
    <row r="82" spans="1:53" s="844" customFormat="1" ht="22.5" customHeight="1" x14ac:dyDescent="0.45">
      <c r="B82" s="1569"/>
      <c r="C82" s="1570"/>
      <c r="D82" s="1570"/>
      <c r="E82" s="1571"/>
      <c r="F82" s="1571"/>
      <c r="G82" s="1571"/>
      <c r="H82" s="1571"/>
      <c r="I82" s="1559"/>
      <c r="J82" s="1560"/>
      <c r="K82" s="1560"/>
      <c r="L82" s="1560"/>
      <c r="M82" s="1560"/>
      <c r="N82" s="1560"/>
      <c r="O82" s="1560"/>
      <c r="P82" s="1560"/>
      <c r="Q82" s="1560"/>
      <c r="R82" s="1561"/>
      <c r="S82" s="1590"/>
      <c r="T82" s="1590"/>
      <c r="U82" s="1590"/>
      <c r="V82" s="1591"/>
    </row>
    <row r="83" spans="1:53" s="844" customFormat="1" ht="22.5" customHeight="1" x14ac:dyDescent="0.45">
      <c r="B83" s="1569"/>
      <c r="C83" s="1570"/>
      <c r="D83" s="1570"/>
      <c r="E83" s="1571"/>
      <c r="F83" s="1571"/>
      <c r="G83" s="1571"/>
      <c r="H83" s="1571"/>
      <c r="I83" s="1559"/>
      <c r="J83" s="1560"/>
      <c r="K83" s="1560"/>
      <c r="L83" s="1560"/>
      <c r="M83" s="1560"/>
      <c r="N83" s="1560"/>
      <c r="O83" s="1560"/>
      <c r="P83" s="1560"/>
      <c r="Q83" s="1560"/>
      <c r="R83" s="1561"/>
      <c r="S83" s="1590"/>
      <c r="T83" s="1590"/>
      <c r="U83" s="1590"/>
      <c r="V83" s="1591"/>
    </row>
    <row r="84" spans="1:53" s="844" customFormat="1" ht="22.5" customHeight="1" x14ac:dyDescent="0.45">
      <c r="B84" s="1569"/>
      <c r="C84" s="1570"/>
      <c r="D84" s="1570"/>
      <c r="E84" s="1571"/>
      <c r="F84" s="1571"/>
      <c r="G84" s="1571"/>
      <c r="H84" s="1571"/>
      <c r="I84" s="1559"/>
      <c r="J84" s="1560"/>
      <c r="K84" s="1560"/>
      <c r="L84" s="1560"/>
      <c r="M84" s="1560"/>
      <c r="N84" s="1560"/>
      <c r="O84" s="1560"/>
      <c r="P84" s="1560"/>
      <c r="Q84" s="1560"/>
      <c r="R84" s="1561"/>
      <c r="S84" s="1590"/>
      <c r="T84" s="1590"/>
      <c r="U84" s="1590"/>
      <c r="V84" s="1591"/>
    </row>
    <row r="85" spans="1:53" s="844" customFormat="1" ht="22.5" customHeight="1" x14ac:dyDescent="0.45">
      <c r="B85" s="1569"/>
      <c r="C85" s="1570"/>
      <c r="D85" s="1570"/>
      <c r="E85" s="1571"/>
      <c r="F85" s="1571"/>
      <c r="G85" s="1571"/>
      <c r="H85" s="1571"/>
      <c r="I85" s="1559"/>
      <c r="J85" s="1560"/>
      <c r="K85" s="1560"/>
      <c r="L85" s="1560"/>
      <c r="M85" s="1560"/>
      <c r="N85" s="1560"/>
      <c r="O85" s="1560"/>
      <c r="P85" s="1560"/>
      <c r="Q85" s="1560"/>
      <c r="R85" s="1561"/>
      <c r="S85" s="1590"/>
      <c r="T85" s="1590"/>
      <c r="U85" s="1590"/>
      <c r="V85" s="1591"/>
    </row>
    <row r="86" spans="1:53" s="844" customFormat="1" ht="19.5" x14ac:dyDescent="0.45">
      <c r="B86" s="1569"/>
      <c r="C86" s="1570"/>
      <c r="D86" s="1570"/>
      <c r="E86" s="1584"/>
      <c r="F86" s="1584"/>
      <c r="G86" s="1584"/>
      <c r="H86" s="1584"/>
      <c r="I86" s="1559"/>
      <c r="J86" s="1560"/>
      <c r="K86" s="1560"/>
      <c r="L86" s="1560"/>
      <c r="M86" s="1560"/>
      <c r="N86" s="1560"/>
      <c r="O86" s="1560"/>
      <c r="P86" s="1560"/>
      <c r="Q86" s="1560"/>
      <c r="R86" s="1561"/>
      <c r="S86" s="1588"/>
      <c r="T86" s="1588"/>
      <c r="U86" s="1588"/>
      <c r="V86" s="1589"/>
      <c r="Y86" s="814"/>
      <c r="Z86" s="814"/>
      <c r="AA86" s="814"/>
      <c r="AB86" s="814"/>
      <c r="AC86" s="814"/>
      <c r="AD86" s="814"/>
      <c r="AE86" s="814"/>
      <c r="AF86" s="814"/>
      <c r="AG86" s="814"/>
      <c r="AH86" s="814"/>
      <c r="AI86" s="814"/>
      <c r="AJ86" s="814"/>
      <c r="AK86" s="814"/>
      <c r="AL86" s="814"/>
      <c r="AM86" s="814"/>
    </row>
    <row r="87" spans="1:53" s="844" customFormat="1" x14ac:dyDescent="0.45">
      <c r="B87" s="1565"/>
      <c r="C87" s="1565"/>
      <c r="D87" s="1565"/>
      <c r="E87" s="1567" t="s">
        <v>195</v>
      </c>
      <c r="F87" s="1568"/>
      <c r="G87" s="1568"/>
      <c r="H87" s="1568"/>
      <c r="I87" s="1568"/>
      <c r="J87" s="1568"/>
      <c r="K87" s="1568"/>
      <c r="L87" s="1568"/>
      <c r="M87" s="1568"/>
      <c r="N87" s="1568"/>
      <c r="O87" s="1568"/>
      <c r="P87" s="1568"/>
      <c r="Q87" s="1568"/>
      <c r="R87" s="1568"/>
      <c r="S87" s="1566"/>
      <c r="T87" s="1566"/>
      <c r="U87" s="1566"/>
      <c r="V87" s="1566"/>
      <c r="Y87" s="814"/>
      <c r="Z87" s="814"/>
      <c r="AA87" s="814"/>
      <c r="AB87" s="814"/>
      <c r="AC87" s="814"/>
      <c r="AD87" s="814"/>
      <c r="AE87" s="814"/>
      <c r="AF87" s="814"/>
      <c r="AG87" s="814"/>
      <c r="AH87" s="814"/>
      <c r="AI87" s="814"/>
      <c r="AJ87" s="814"/>
      <c r="AK87" s="814"/>
      <c r="AL87" s="814"/>
      <c r="AM87" s="814"/>
    </row>
    <row r="88" spans="1:53" x14ac:dyDescent="0.45">
      <c r="A88" s="839" t="s">
        <v>1185</v>
      </c>
      <c r="B88" s="848"/>
      <c r="N88" s="846"/>
      <c r="O88" s="846"/>
      <c r="P88" s="846"/>
      <c r="Q88" s="846"/>
      <c r="R88" s="846"/>
      <c r="S88" s="846"/>
      <c r="T88" s="846"/>
      <c r="U88" s="847"/>
      <c r="V88" s="846"/>
      <c r="Y88" s="845"/>
      <c r="Z88" s="845"/>
      <c r="AA88" s="845"/>
      <c r="AB88" s="845"/>
      <c r="AC88" s="845"/>
      <c r="AD88" s="845"/>
      <c r="AE88" s="845"/>
      <c r="AF88" s="845"/>
      <c r="AG88" s="845"/>
      <c r="AH88" s="845"/>
      <c r="AI88" s="845"/>
      <c r="AJ88" s="845"/>
      <c r="AK88" s="845"/>
      <c r="AL88" s="845"/>
      <c r="AM88" s="845"/>
    </row>
    <row r="89" spans="1:53" s="845" customFormat="1" ht="22.5" customHeight="1" x14ac:dyDescent="0.45">
      <c r="B89" s="1574" t="s">
        <v>1184</v>
      </c>
      <c r="C89" s="1575"/>
      <c r="D89" s="1575"/>
      <c r="E89" s="1575" t="s">
        <v>1183</v>
      </c>
      <c r="F89" s="1575"/>
      <c r="G89" s="1575"/>
      <c r="H89" s="1575"/>
      <c r="I89" s="1575" t="s">
        <v>1182</v>
      </c>
      <c r="J89" s="1575"/>
      <c r="K89" s="1575"/>
      <c r="L89" s="1575"/>
      <c r="M89" s="1575"/>
      <c r="N89" s="1575"/>
      <c r="O89" s="1575"/>
      <c r="P89" s="1575"/>
      <c r="Q89" s="1575"/>
      <c r="R89" s="1575"/>
      <c r="S89" s="1593" t="s">
        <v>1181</v>
      </c>
      <c r="T89" s="1593"/>
      <c r="U89" s="1593"/>
      <c r="V89" s="1594"/>
      <c r="Y89" s="843"/>
      <c r="Z89" s="843"/>
      <c r="AA89" s="843"/>
      <c r="AB89" s="843"/>
      <c r="AC89" s="843"/>
      <c r="AD89" s="843"/>
      <c r="AE89" s="843"/>
      <c r="AF89" s="843"/>
      <c r="AG89" s="843"/>
      <c r="AH89" s="843"/>
      <c r="AI89" s="843"/>
      <c r="AJ89" s="843"/>
      <c r="AK89" s="843"/>
      <c r="AL89" s="843"/>
      <c r="AM89" s="843"/>
    </row>
    <row r="90" spans="1:53" s="843" customFormat="1" ht="22.5" customHeight="1" x14ac:dyDescent="0.45">
      <c r="B90" s="1569"/>
      <c r="C90" s="1570"/>
      <c r="D90" s="1570"/>
      <c r="E90" s="1571"/>
      <c r="F90" s="1571"/>
      <c r="G90" s="1571"/>
      <c r="H90" s="1571"/>
      <c r="I90" s="1559"/>
      <c r="J90" s="1560"/>
      <c r="K90" s="1560"/>
      <c r="L90" s="1560"/>
      <c r="M90" s="1560"/>
      <c r="N90" s="1560"/>
      <c r="O90" s="1560"/>
      <c r="P90" s="1560"/>
      <c r="Q90" s="1560"/>
      <c r="R90" s="1561"/>
      <c r="S90" s="1585"/>
      <c r="T90" s="1586"/>
      <c r="U90" s="1586"/>
      <c r="V90" s="1587"/>
    </row>
    <row r="91" spans="1:53" s="844" customFormat="1" ht="22.5" customHeight="1" x14ac:dyDescent="0.45">
      <c r="B91" s="1569"/>
      <c r="C91" s="1570"/>
      <c r="D91" s="1570"/>
      <c r="E91" s="1571"/>
      <c r="F91" s="1571"/>
      <c r="G91" s="1571"/>
      <c r="H91" s="1571"/>
      <c r="I91" s="1559"/>
      <c r="J91" s="1560"/>
      <c r="K91" s="1560"/>
      <c r="L91" s="1560"/>
      <c r="M91" s="1560"/>
      <c r="N91" s="1560"/>
      <c r="O91" s="1560"/>
      <c r="P91" s="1560"/>
      <c r="Q91" s="1560"/>
      <c r="R91" s="1561"/>
      <c r="S91" s="1585"/>
      <c r="T91" s="1586"/>
      <c r="U91" s="1586"/>
      <c r="V91" s="1587"/>
    </row>
    <row r="92" spans="1:53" s="843" customFormat="1" ht="19.5" x14ac:dyDescent="0.45">
      <c r="B92" s="1569"/>
      <c r="C92" s="1570"/>
      <c r="D92" s="1570"/>
      <c r="E92" s="1584"/>
      <c r="F92" s="1584"/>
      <c r="G92" s="1584"/>
      <c r="H92" s="1584"/>
      <c r="I92" s="1559"/>
      <c r="J92" s="1560"/>
      <c r="K92" s="1560"/>
      <c r="L92" s="1560"/>
      <c r="M92" s="1560"/>
      <c r="N92" s="1560"/>
      <c r="O92" s="1560"/>
      <c r="P92" s="1560"/>
      <c r="Q92" s="1560"/>
      <c r="R92" s="1561"/>
      <c r="S92" s="1579"/>
      <c r="T92" s="1580"/>
      <c r="U92" s="1580"/>
      <c r="V92" s="1581"/>
      <c r="Y92" s="839"/>
    </row>
    <row r="93" spans="1:53" s="843" customFormat="1" x14ac:dyDescent="0.45">
      <c r="B93" s="1565"/>
      <c r="C93" s="1565"/>
      <c r="D93" s="1565"/>
      <c r="E93" s="1567" t="s">
        <v>195</v>
      </c>
      <c r="F93" s="1568"/>
      <c r="G93" s="1568"/>
      <c r="H93" s="1568"/>
      <c r="I93" s="1568"/>
      <c r="J93" s="1568"/>
      <c r="K93" s="1568"/>
      <c r="L93" s="1568"/>
      <c r="M93" s="1568"/>
      <c r="N93" s="1568"/>
      <c r="O93" s="1568"/>
      <c r="P93" s="1568"/>
      <c r="Q93" s="1568"/>
      <c r="R93" s="1568"/>
      <c r="S93" s="1566"/>
      <c r="T93" s="1566"/>
      <c r="U93" s="1566"/>
      <c r="V93" s="1566"/>
      <c r="Y93" s="839"/>
    </row>
    <row r="94" spans="1:53" s="839" customFormat="1" x14ac:dyDescent="0.15">
      <c r="A94" s="842"/>
    </row>
    <row r="95" spans="1:53" s="839" customFormat="1" ht="27.75" customHeight="1" thickBot="1" x14ac:dyDescent="0.55000000000000004">
      <c r="Y95" s="814"/>
      <c r="Z95" s="1583"/>
      <c r="AA95" s="1583"/>
      <c r="AB95" s="1583"/>
      <c r="AC95" s="1583"/>
      <c r="AD95" s="1583"/>
      <c r="AE95" s="1583"/>
      <c r="AF95" s="1583"/>
      <c r="AG95" s="1583"/>
      <c r="AH95" s="1583"/>
      <c r="AI95" s="1583"/>
      <c r="AJ95" s="1583"/>
      <c r="AK95" s="1583"/>
      <c r="AL95" s="837"/>
      <c r="AM95" s="841"/>
      <c r="AN95" s="1602" t="s">
        <v>1180</v>
      </c>
      <c r="AO95" s="1602"/>
      <c r="AP95" s="1602"/>
      <c r="AQ95" s="1602"/>
      <c r="AR95" s="1602"/>
      <c r="AS95" s="1602"/>
      <c r="AT95" s="1602"/>
      <c r="AU95" s="1602"/>
      <c r="AV95" s="1602"/>
      <c r="AW95" s="1602"/>
      <c r="AX95" s="1602"/>
      <c r="AY95" s="1602"/>
      <c r="AZ95" s="1602"/>
      <c r="BA95" s="840"/>
    </row>
    <row r="96" spans="1:53" ht="27.75" customHeight="1" x14ac:dyDescent="0.45">
      <c r="Z96" s="1577"/>
      <c r="AA96" s="1577"/>
      <c r="AB96" s="1577"/>
      <c r="AC96" s="1577"/>
      <c r="AD96" s="837"/>
      <c r="AE96" s="1577"/>
      <c r="AF96" s="1577"/>
      <c r="AG96" s="1577"/>
      <c r="AH96" s="1577"/>
      <c r="AI96" s="1577"/>
      <c r="AJ96" s="1577"/>
      <c r="AK96" s="1577"/>
      <c r="AL96" s="1577"/>
      <c r="AM96" s="838"/>
      <c r="AN96" s="1597" t="s">
        <v>1163</v>
      </c>
      <c r="AO96" s="1598"/>
      <c r="AP96" s="1598"/>
      <c r="AQ96" s="1599"/>
      <c r="AR96" s="1600" t="s">
        <v>249</v>
      </c>
      <c r="AS96" s="1600"/>
      <c r="AT96" s="1600"/>
      <c r="AU96" s="1600"/>
      <c r="AV96" s="1600"/>
      <c r="AW96" s="1600"/>
      <c r="AX96" s="1600"/>
      <c r="AY96" s="1600"/>
      <c r="AZ96" s="1601"/>
      <c r="BA96" s="819"/>
    </row>
    <row r="97" spans="26:53" ht="42.75" customHeight="1" x14ac:dyDescent="0.45">
      <c r="Z97" s="818"/>
      <c r="AA97" s="818"/>
      <c r="AB97" s="818"/>
      <c r="AC97" s="818"/>
      <c r="AD97" s="818"/>
      <c r="AE97" s="818"/>
      <c r="AF97" s="818"/>
      <c r="AG97" s="818"/>
      <c r="AH97" s="818"/>
      <c r="AI97" s="818"/>
      <c r="AJ97" s="818"/>
      <c r="AK97" s="818"/>
      <c r="AL97" s="837"/>
      <c r="AM97" s="836"/>
      <c r="AN97" s="835" t="s">
        <v>1179</v>
      </c>
      <c r="AO97" s="1595" t="s">
        <v>1178</v>
      </c>
      <c r="AP97" s="1595"/>
      <c r="AQ97" s="1596"/>
      <c r="AR97" s="834" t="s">
        <v>1179</v>
      </c>
      <c r="AS97" s="1595" t="s">
        <v>1178</v>
      </c>
      <c r="AT97" s="1595"/>
      <c r="AU97" s="1595"/>
      <c r="AV97" s="1595"/>
      <c r="AW97" s="1595"/>
      <c r="AX97" s="1595"/>
      <c r="AY97" s="1595"/>
      <c r="AZ97" s="1596"/>
      <c r="BA97" s="819"/>
    </row>
    <row r="98" spans="26:53" ht="27.75" customHeight="1" x14ac:dyDescent="0.45">
      <c r="Z98" s="1576"/>
      <c r="AA98" s="1576"/>
      <c r="AB98" s="1576"/>
      <c r="AC98" s="1576"/>
      <c r="AD98" s="1578"/>
      <c r="AE98" s="1576"/>
      <c r="AF98" s="1576"/>
      <c r="AG98" s="1576"/>
      <c r="AH98" s="1576"/>
      <c r="AI98" s="1576"/>
      <c r="AJ98" s="1576"/>
      <c r="AK98" s="1576"/>
      <c r="AL98" s="1576"/>
      <c r="AM98" s="833"/>
      <c r="AN98" s="831">
        <v>1</v>
      </c>
      <c r="AO98" s="830">
        <v>2</v>
      </c>
      <c r="AP98" s="829">
        <v>3</v>
      </c>
      <c r="AQ98" s="832">
        <v>4</v>
      </c>
      <c r="AR98" s="831">
        <v>5</v>
      </c>
      <c r="AS98" s="830">
        <v>6</v>
      </c>
      <c r="AT98" s="829">
        <v>7</v>
      </c>
      <c r="AU98" s="829">
        <v>8</v>
      </c>
      <c r="AV98" s="829">
        <v>9</v>
      </c>
      <c r="AW98" s="829">
        <v>10</v>
      </c>
      <c r="AX98" s="829">
        <v>11</v>
      </c>
      <c r="AY98" s="829">
        <v>12</v>
      </c>
      <c r="AZ98" s="828">
        <v>13</v>
      </c>
      <c r="BA98" s="819"/>
    </row>
    <row r="99" spans="26:53" ht="229.5" customHeight="1" thickBot="1" x14ac:dyDescent="0.5">
      <c r="Z99" s="1576"/>
      <c r="AA99" s="1576"/>
      <c r="AB99" s="1576"/>
      <c r="AC99" s="1576"/>
      <c r="AD99" s="1578"/>
      <c r="AE99" s="1576"/>
      <c r="AF99" s="1576"/>
      <c r="AG99" s="1576"/>
      <c r="AH99" s="1576"/>
      <c r="AI99" s="1576"/>
      <c r="AJ99" s="1576"/>
      <c r="AK99" s="1576"/>
      <c r="AL99" s="1576"/>
      <c r="AM99" s="825"/>
      <c r="AN99" s="824" t="s">
        <v>1177</v>
      </c>
      <c r="AO99" s="822" t="s">
        <v>1176</v>
      </c>
      <c r="AP99" s="821" t="s">
        <v>1175</v>
      </c>
      <c r="AQ99" s="820" t="s">
        <v>1174</v>
      </c>
      <c r="AR99" s="823" t="s">
        <v>1173</v>
      </c>
      <c r="AS99" s="822" t="s">
        <v>1172</v>
      </c>
      <c r="AT99" s="821" t="s">
        <v>1171</v>
      </c>
      <c r="AU99" s="821" t="s">
        <v>1170</v>
      </c>
      <c r="AV99" s="821" t="s">
        <v>1169</v>
      </c>
      <c r="AW99" s="821" t="s">
        <v>1168</v>
      </c>
      <c r="AX99" s="821" t="s">
        <v>1167</v>
      </c>
      <c r="AY99" s="821" t="s">
        <v>1166</v>
      </c>
      <c r="AZ99" s="820" t="s">
        <v>1165</v>
      </c>
      <c r="BA99" s="819"/>
    </row>
    <row r="100" spans="26:53" x14ac:dyDescent="0.45">
      <c r="AM100" s="819"/>
      <c r="AN100" s="819"/>
      <c r="AO100" s="819"/>
      <c r="AP100" s="819"/>
      <c r="AQ100" s="819"/>
      <c r="AR100" s="819"/>
      <c r="AS100" s="819"/>
      <c r="AT100" s="819"/>
      <c r="AU100" s="819"/>
      <c r="AV100" s="819"/>
      <c r="AW100" s="819"/>
      <c r="AX100" s="819"/>
      <c r="AY100" s="819"/>
      <c r="AZ100" s="819"/>
      <c r="BA100" s="819"/>
    </row>
    <row r="101" spans="26:53" x14ac:dyDescent="0.45">
      <c r="Z101" s="1577"/>
      <c r="AA101" s="1577"/>
      <c r="AB101" s="1577"/>
      <c r="AC101" s="1577"/>
      <c r="AD101" s="1583"/>
      <c r="AE101" s="1583"/>
      <c r="AF101" s="1583"/>
      <c r="AG101" s="1583"/>
      <c r="AH101" s="1583"/>
      <c r="AI101" s="1583"/>
      <c r="AJ101" s="1583"/>
      <c r="AK101" s="1583"/>
      <c r="AL101" s="1583"/>
      <c r="AM101" s="817"/>
    </row>
    <row r="102" spans="26:53" ht="36" customHeight="1" x14ac:dyDescent="0.45">
      <c r="Z102" s="816"/>
      <c r="AA102" s="1582"/>
      <c r="AB102" s="1582"/>
      <c r="AC102" s="1582"/>
      <c r="AD102" s="815"/>
      <c r="AE102" s="1582"/>
      <c r="AF102" s="1582"/>
      <c r="AG102" s="1582"/>
      <c r="AH102" s="1582"/>
      <c r="AI102" s="1582"/>
      <c r="AJ102" s="1582"/>
      <c r="AK102" s="1582"/>
      <c r="AL102" s="1582"/>
      <c r="AM102" s="815"/>
    </row>
    <row r="103" spans="26:53" x14ac:dyDescent="0.45">
      <c r="Z103" s="818"/>
      <c r="AA103" s="818"/>
      <c r="AB103" s="818"/>
      <c r="AC103" s="818"/>
      <c r="AD103" s="818"/>
      <c r="AE103" s="818"/>
      <c r="AF103" s="818"/>
      <c r="AG103" s="818"/>
      <c r="AH103" s="818"/>
      <c r="AI103" s="818"/>
      <c r="AJ103" s="818"/>
      <c r="AK103" s="818"/>
      <c r="AL103" s="815"/>
      <c r="AM103" s="815"/>
    </row>
    <row r="104" spans="26:53" x14ac:dyDescent="0.45">
      <c r="Z104" s="826"/>
      <c r="AA104" s="826"/>
      <c r="AB104" s="826"/>
      <c r="AC104" s="826"/>
      <c r="AD104" s="827"/>
      <c r="AE104" s="826"/>
      <c r="AF104" s="826"/>
      <c r="AG104" s="826"/>
      <c r="AH104" s="826"/>
      <c r="AI104" s="826"/>
      <c r="AJ104" s="826"/>
      <c r="AK104" s="826"/>
      <c r="AL104" s="826"/>
      <c r="AM104" s="826"/>
    </row>
  </sheetData>
  <mergeCells count="336">
    <mergeCell ref="B53:D53"/>
    <mergeCell ref="E53:H53"/>
    <mergeCell ref="I53:R53"/>
    <mergeCell ref="S53:V53"/>
    <mergeCell ref="B35:D35"/>
    <mergeCell ref="E35:H35"/>
    <mergeCell ref="I35:R35"/>
    <mergeCell ref="S35:V35"/>
    <mergeCell ref="B36:D36"/>
    <mergeCell ref="E36:H36"/>
    <mergeCell ref="I36:R36"/>
    <mergeCell ref="S36:V36"/>
    <mergeCell ref="B46:D46"/>
    <mergeCell ref="E46:H46"/>
    <mergeCell ref="I46:R46"/>
    <mergeCell ref="S46:V46"/>
    <mergeCell ref="B44:D44"/>
    <mergeCell ref="E44:H44"/>
    <mergeCell ref="I44:R44"/>
    <mergeCell ref="S44:V44"/>
    <mergeCell ref="B45:D45"/>
    <mergeCell ref="E45:H45"/>
    <mergeCell ref="I45:R45"/>
    <mergeCell ref="S45:V45"/>
    <mergeCell ref="B32:D32"/>
    <mergeCell ref="E32:H32"/>
    <mergeCell ref="I32:R32"/>
    <mergeCell ref="S32:V32"/>
    <mergeCell ref="B33:D33"/>
    <mergeCell ref="E33:H33"/>
    <mergeCell ref="I33:R33"/>
    <mergeCell ref="S33:V33"/>
    <mergeCell ref="B34:D34"/>
    <mergeCell ref="E34:H34"/>
    <mergeCell ref="I34:R34"/>
    <mergeCell ref="S34:V34"/>
    <mergeCell ref="B29:D29"/>
    <mergeCell ref="E29:H29"/>
    <mergeCell ref="I29:R29"/>
    <mergeCell ref="S29:V29"/>
    <mergeCell ref="B30:D30"/>
    <mergeCell ref="E30:H30"/>
    <mergeCell ref="I30:R30"/>
    <mergeCell ref="S30:V30"/>
    <mergeCell ref="B31:D31"/>
    <mergeCell ref="E31:H31"/>
    <mergeCell ref="I31:R31"/>
    <mergeCell ref="S31:V31"/>
    <mergeCell ref="B55:D55"/>
    <mergeCell ref="E55:H55"/>
    <mergeCell ref="I55:R55"/>
    <mergeCell ref="S55:V55"/>
    <mergeCell ref="B56:D56"/>
    <mergeCell ref="E56:H56"/>
    <mergeCell ref="I56:R56"/>
    <mergeCell ref="S56:V56"/>
    <mergeCell ref="B57:D57"/>
    <mergeCell ref="E57:H57"/>
    <mergeCell ref="I57:R57"/>
    <mergeCell ref="S57:V57"/>
    <mergeCell ref="B54:D54"/>
    <mergeCell ref="E54:H54"/>
    <mergeCell ref="I54:R54"/>
    <mergeCell ref="S54:V54"/>
    <mergeCell ref="B47:D47"/>
    <mergeCell ref="E47:H47"/>
    <mergeCell ref="I47:R47"/>
    <mergeCell ref="S47:V47"/>
    <mergeCell ref="B48:D48"/>
    <mergeCell ref="E48:H48"/>
    <mergeCell ref="I48:R48"/>
    <mergeCell ref="S48:V48"/>
    <mergeCell ref="B49:D49"/>
    <mergeCell ref="E49:H49"/>
    <mergeCell ref="I49:R49"/>
    <mergeCell ref="S49:V49"/>
    <mergeCell ref="B50:D50"/>
    <mergeCell ref="E50:H50"/>
    <mergeCell ref="I50:R50"/>
    <mergeCell ref="S50:V50"/>
    <mergeCell ref="B51:D51"/>
    <mergeCell ref="E51:H51"/>
    <mergeCell ref="I51:R51"/>
    <mergeCell ref="S51:V51"/>
    <mergeCell ref="E84:H84"/>
    <mergeCell ref="I84:R84"/>
    <mergeCell ref="S84:V84"/>
    <mergeCell ref="B75:D75"/>
    <mergeCell ref="E75:H75"/>
    <mergeCell ref="I75:R75"/>
    <mergeCell ref="S75:V75"/>
    <mergeCell ref="B76:D76"/>
    <mergeCell ref="E76:H76"/>
    <mergeCell ref="I76:R76"/>
    <mergeCell ref="S76:V76"/>
    <mergeCell ref="B83:D83"/>
    <mergeCell ref="E83:H83"/>
    <mergeCell ref="I83:R83"/>
    <mergeCell ref="S83:V83"/>
    <mergeCell ref="B52:D52"/>
    <mergeCell ref="E52:H52"/>
    <mergeCell ref="I52:R52"/>
    <mergeCell ref="S52:V52"/>
    <mergeCell ref="B37:D37"/>
    <mergeCell ref="E37:H37"/>
    <mergeCell ref="I37:R37"/>
    <mergeCell ref="S37:V37"/>
    <mergeCell ref="B38:D38"/>
    <mergeCell ref="E38:H38"/>
    <mergeCell ref="I38:R38"/>
    <mergeCell ref="S38:V38"/>
    <mergeCell ref="B39:D39"/>
    <mergeCell ref="E39:H39"/>
    <mergeCell ref="I39:R39"/>
    <mergeCell ref="S39:V39"/>
    <mergeCell ref="B42:D42"/>
    <mergeCell ref="E42:H42"/>
    <mergeCell ref="I42:R42"/>
    <mergeCell ref="S42:V42"/>
    <mergeCell ref="B43:D43"/>
    <mergeCell ref="E43:H43"/>
    <mergeCell ref="I43:R43"/>
    <mergeCell ref="S43:V43"/>
    <mergeCell ref="B61:D61"/>
    <mergeCell ref="E61:H61"/>
    <mergeCell ref="I61:R61"/>
    <mergeCell ref="S61:V61"/>
    <mergeCell ref="B58:D58"/>
    <mergeCell ref="E58:H58"/>
    <mergeCell ref="I58:R58"/>
    <mergeCell ref="S58:V58"/>
    <mergeCell ref="B59:D59"/>
    <mergeCell ref="E59:H59"/>
    <mergeCell ref="I59:R59"/>
    <mergeCell ref="S59:V59"/>
    <mergeCell ref="B60:D60"/>
    <mergeCell ref="E60:H60"/>
    <mergeCell ref="I60:R60"/>
    <mergeCell ref="S60:V60"/>
    <mergeCell ref="B25:D25"/>
    <mergeCell ref="E25:H25"/>
    <mergeCell ref="I25:R25"/>
    <mergeCell ref="S25:V25"/>
    <mergeCell ref="B40:D40"/>
    <mergeCell ref="E40:H40"/>
    <mergeCell ref="I40:R40"/>
    <mergeCell ref="S40:V40"/>
    <mergeCell ref="B41:D41"/>
    <mergeCell ref="E41:H41"/>
    <mergeCell ref="I41:R41"/>
    <mergeCell ref="S41:V41"/>
    <mergeCell ref="B26:D26"/>
    <mergeCell ref="E26:H26"/>
    <mergeCell ref="I26:R26"/>
    <mergeCell ref="S26:V26"/>
    <mergeCell ref="B27:D27"/>
    <mergeCell ref="E27:H27"/>
    <mergeCell ref="I27:R27"/>
    <mergeCell ref="S27:V27"/>
    <mergeCell ref="B28:D28"/>
    <mergeCell ref="E28:H28"/>
    <mergeCell ref="I28:R28"/>
    <mergeCell ref="S28:V28"/>
    <mergeCell ref="B22:D22"/>
    <mergeCell ref="E22:H22"/>
    <mergeCell ref="I22:R22"/>
    <mergeCell ref="S22:V22"/>
    <mergeCell ref="B23:D23"/>
    <mergeCell ref="E23:H23"/>
    <mergeCell ref="I23:R23"/>
    <mergeCell ref="S23:V23"/>
    <mergeCell ref="B24:D24"/>
    <mergeCell ref="E24:H24"/>
    <mergeCell ref="I24:R24"/>
    <mergeCell ref="S24:V24"/>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74:V74"/>
    <mergeCell ref="B74:D74"/>
    <mergeCell ref="I74:R74"/>
    <mergeCell ref="I9:R9"/>
    <mergeCell ref="S9:V9"/>
    <mergeCell ref="I20:R20"/>
    <mergeCell ref="E74:H74"/>
    <mergeCell ref="B70:D70"/>
    <mergeCell ref="I13:R13"/>
    <mergeCell ref="B20:D20"/>
    <mergeCell ref="E20:H20"/>
    <mergeCell ref="B19:V19"/>
    <mergeCell ref="B13:D13"/>
    <mergeCell ref="S13:V13"/>
    <mergeCell ref="B14:D14"/>
    <mergeCell ref="B16:V16"/>
    <mergeCell ref="B69:D69"/>
    <mergeCell ref="I73:R73"/>
    <mergeCell ref="B66:D66"/>
    <mergeCell ref="E66:H66"/>
    <mergeCell ref="I66:R66"/>
    <mergeCell ref="S66:V66"/>
    <mergeCell ref="E12:H12"/>
    <mergeCell ref="I12:R12"/>
    <mergeCell ref="S12:V12"/>
    <mergeCell ref="B77:D77"/>
    <mergeCell ref="E77:H77"/>
    <mergeCell ref="E67:H67"/>
    <mergeCell ref="I67:R67"/>
    <mergeCell ref="S70:V70"/>
    <mergeCell ref="S21:V21"/>
    <mergeCell ref="E69:H69"/>
    <mergeCell ref="I69:R69"/>
    <mergeCell ref="S69:V69"/>
    <mergeCell ref="B73:D73"/>
    <mergeCell ref="E64:R64"/>
    <mergeCell ref="B63:D63"/>
    <mergeCell ref="E63:H63"/>
    <mergeCell ref="I63:R63"/>
    <mergeCell ref="S63:V63"/>
    <mergeCell ref="B68:D68"/>
    <mergeCell ref="E68:H68"/>
    <mergeCell ref="I68:R68"/>
    <mergeCell ref="B21:D21"/>
    <mergeCell ref="E21:H21"/>
    <mergeCell ref="B62:D62"/>
    <mergeCell ref="AO97:AQ97"/>
    <mergeCell ref="AS97:AZ97"/>
    <mergeCell ref="AN96:AQ96"/>
    <mergeCell ref="AR96:AZ96"/>
    <mergeCell ref="AE96:AL96"/>
    <mergeCell ref="Z95:AK95"/>
    <mergeCell ref="B79:D79"/>
    <mergeCell ref="I89:R89"/>
    <mergeCell ref="I82:R82"/>
    <mergeCell ref="S90:V90"/>
    <mergeCell ref="B86:D86"/>
    <mergeCell ref="E86:H86"/>
    <mergeCell ref="S85:V85"/>
    <mergeCell ref="S86:V86"/>
    <mergeCell ref="S79:V79"/>
    <mergeCell ref="S82:V82"/>
    <mergeCell ref="B82:D82"/>
    <mergeCell ref="B85:D85"/>
    <mergeCell ref="E85:H85"/>
    <mergeCell ref="I85:R85"/>
    <mergeCell ref="AN95:AZ95"/>
    <mergeCell ref="S89:V89"/>
    <mergeCell ref="S81:V81"/>
    <mergeCell ref="B84:D84"/>
    <mergeCell ref="E62:H62"/>
    <mergeCell ref="E73:H73"/>
    <mergeCell ref="AC98:AC99"/>
    <mergeCell ref="Z98:Z99"/>
    <mergeCell ref="S91:V91"/>
    <mergeCell ref="AA102:AC102"/>
    <mergeCell ref="B81:D81"/>
    <mergeCell ref="S78:V78"/>
    <mergeCell ref="E81:H81"/>
    <mergeCell ref="I81:R81"/>
    <mergeCell ref="B78:D78"/>
    <mergeCell ref="E78:H78"/>
    <mergeCell ref="I78:R78"/>
    <mergeCell ref="AB98:AB99"/>
    <mergeCell ref="B93:D93"/>
    <mergeCell ref="I62:R62"/>
    <mergeCell ref="S62:V62"/>
    <mergeCell ref="S64:V64"/>
    <mergeCell ref="S67:V67"/>
    <mergeCell ref="S68:V68"/>
    <mergeCell ref="B67:D67"/>
    <mergeCell ref="B72:V72"/>
    <mergeCell ref="S73:V73"/>
    <mergeCell ref="S77:V77"/>
    <mergeCell ref="AK98:AK99"/>
    <mergeCell ref="AL98:AL99"/>
    <mergeCell ref="Z96:AC96"/>
    <mergeCell ref="AD98:AD99"/>
    <mergeCell ref="S92:V92"/>
    <mergeCell ref="B92:D92"/>
    <mergeCell ref="AI98:AI99"/>
    <mergeCell ref="AH98:AH99"/>
    <mergeCell ref="AE102:AL102"/>
    <mergeCell ref="AD101:AL101"/>
    <mergeCell ref="AA98:AA99"/>
    <mergeCell ref="Z101:AC101"/>
    <mergeCell ref="AE98:AE99"/>
    <mergeCell ref="AF98:AF99"/>
    <mergeCell ref="AJ98:AJ99"/>
    <mergeCell ref="AG98:AG99"/>
    <mergeCell ref="E92:H92"/>
    <mergeCell ref="B11:D11"/>
    <mergeCell ref="E11:H11"/>
    <mergeCell ref="I11:R11"/>
    <mergeCell ref="S11:V11"/>
    <mergeCell ref="B87:D87"/>
    <mergeCell ref="S87:V87"/>
    <mergeCell ref="B64:D64"/>
    <mergeCell ref="S93:V93"/>
    <mergeCell ref="E70:R70"/>
    <mergeCell ref="B91:D91"/>
    <mergeCell ref="E91:H91"/>
    <mergeCell ref="B90:D90"/>
    <mergeCell ref="E90:H90"/>
    <mergeCell ref="I92:R92"/>
    <mergeCell ref="I90:R90"/>
    <mergeCell ref="E79:R79"/>
    <mergeCell ref="E87:R87"/>
    <mergeCell ref="E93:R93"/>
    <mergeCell ref="I86:R86"/>
    <mergeCell ref="E82:H82"/>
    <mergeCell ref="I77:R77"/>
    <mergeCell ref="I91:R91"/>
    <mergeCell ref="B89:D89"/>
    <mergeCell ref="E89:H89"/>
  </mergeCells>
  <phoneticPr fontId="4"/>
  <pageMargins left="0.70866141732283472" right="0.70866141732283472" top="0.74803149606299213" bottom="0.74803149606299213" header="0.31496062992125984" footer="0.31496062992125984"/>
  <pageSetup paperSize="9" fitToWidth="0" fitToHeight="0" orientation="portrait" r:id="rId1"/>
  <rowBreaks count="1" manualBreakCount="1">
    <brk id="70" max="2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【選択肢】!$H$3:$H$6</xm:f>
          </x14:formula1>
          <xm:sqref>B74:D78 B21:D63</xm:sqref>
        </x14:dataValidation>
        <x14:dataValidation type="list" allowBlank="1" showInputMessage="1" showErrorMessage="1">
          <x14:formula1>
            <xm:f>【選択肢】!$H$7:$H$7</xm:f>
          </x14:formula1>
          <xm:sqref>B67:D69 B82:D86</xm:sqref>
        </x14:dataValidation>
        <x14:dataValidation type="list" allowBlank="1" showInputMessage="1" showErrorMessage="1">
          <x14:formula1>
            <xm:f>【選択肢】!$H$8:$H$15</xm:f>
          </x14:formula1>
          <xm:sqref>B90:D92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topLeftCell="A7" zoomScaleNormal="100" zoomScaleSheetLayoutView="100" workbookViewId="0">
      <selection activeCell="E11" sqref="E11"/>
    </sheetView>
  </sheetViews>
  <sheetFormatPr defaultColWidth="3.625" defaultRowHeight="20.100000000000001" customHeight="1" x14ac:dyDescent="0.15"/>
  <cols>
    <col min="1" max="1" width="2.25" style="440" customWidth="1"/>
    <col min="2" max="2" width="4.125" style="440" customWidth="1"/>
    <col min="3" max="3" width="11.625" style="440" customWidth="1"/>
    <col min="4" max="4" width="5.875" style="440" customWidth="1"/>
    <col min="5" max="5" width="6.625" style="440" customWidth="1"/>
    <col min="6" max="6" width="14.75" style="440" customWidth="1"/>
    <col min="7" max="8" width="23.875" style="440" customWidth="1"/>
    <col min="9" max="9" width="7.75" style="440" customWidth="1"/>
    <col min="10" max="10" width="9.75" style="440" customWidth="1"/>
    <col min="11" max="11" width="13.5" style="440" customWidth="1"/>
    <col min="12" max="12" width="7.125" style="440" customWidth="1"/>
    <col min="13" max="13" width="2" style="440" customWidth="1"/>
    <col min="14" max="16384" width="3.625" style="440"/>
  </cols>
  <sheetData>
    <row r="1" spans="2:12" ht="20.100000000000001" customHeight="1" x14ac:dyDescent="0.15">
      <c r="B1" s="467" t="s">
        <v>693</v>
      </c>
      <c r="L1" s="900" t="s">
        <v>1205</v>
      </c>
    </row>
    <row r="2" spans="2:12" ht="18" customHeight="1" x14ac:dyDescent="0.15">
      <c r="B2" s="467" t="s">
        <v>1204</v>
      </c>
      <c r="C2" s="467"/>
      <c r="D2" s="467"/>
      <c r="E2" s="467"/>
      <c r="J2" s="899"/>
      <c r="K2" s="1632" t="s">
        <v>526</v>
      </c>
      <c r="L2" s="1632"/>
    </row>
    <row r="3" spans="2:12" ht="18" customHeight="1" x14ac:dyDescent="0.15">
      <c r="B3" s="467"/>
      <c r="C3" s="467"/>
      <c r="D3" s="467"/>
      <c r="E3" s="467"/>
      <c r="H3" s="466" t="s">
        <v>692</v>
      </c>
      <c r="I3" s="1640" t="str">
        <f>'はじめに（PC）'!D4&amp;""</f>
        <v/>
      </c>
      <c r="J3" s="1640"/>
      <c r="K3" s="1640"/>
      <c r="L3" s="1640"/>
    </row>
    <row r="4" spans="2:12" ht="22.5" customHeight="1" x14ac:dyDescent="0.15">
      <c r="B4" s="1633" t="s">
        <v>691</v>
      </c>
      <c r="C4" s="1633"/>
      <c r="D4" s="1633"/>
      <c r="E4" s="1633"/>
      <c r="F4" s="1633"/>
      <c r="G4" s="1633"/>
      <c r="H4" s="1633"/>
      <c r="I4" s="1633"/>
      <c r="J4" s="1633"/>
      <c r="K4" s="1633"/>
      <c r="L4" s="1633"/>
    </row>
    <row r="5" spans="2:12" ht="17.25" customHeight="1" x14ac:dyDescent="0.15">
      <c r="B5" s="465" t="s">
        <v>690</v>
      </c>
      <c r="C5" s="464"/>
      <c r="D5" s="464"/>
      <c r="E5" s="464"/>
      <c r="F5" s="464"/>
      <c r="G5" s="464"/>
      <c r="H5" s="464"/>
      <c r="I5" s="464"/>
      <c r="J5" s="464"/>
      <c r="K5" s="464"/>
      <c r="L5" s="463"/>
    </row>
    <row r="6" spans="2:12" ht="17.25" customHeight="1" x14ac:dyDescent="0.15">
      <c r="B6" s="1634" t="s">
        <v>689</v>
      </c>
      <c r="C6" s="1635"/>
      <c r="D6" s="1635"/>
      <c r="E6" s="1635"/>
      <c r="F6" s="1635"/>
      <c r="G6" s="1635"/>
      <c r="H6" s="1635"/>
      <c r="I6" s="1635"/>
      <c r="J6" s="1635"/>
      <c r="K6" s="1635"/>
      <c r="L6" s="1636"/>
    </row>
    <row r="7" spans="2:12" ht="17.25" customHeight="1" x14ac:dyDescent="0.15">
      <c r="B7" s="1634" t="s">
        <v>688</v>
      </c>
      <c r="C7" s="1635"/>
      <c r="D7" s="1635"/>
      <c r="E7" s="1635"/>
      <c r="F7" s="1635"/>
      <c r="G7" s="1635"/>
      <c r="H7" s="1635"/>
      <c r="I7" s="1635"/>
      <c r="J7" s="1635"/>
      <c r="K7" s="1635"/>
      <c r="L7" s="1636"/>
    </row>
    <row r="8" spans="2:12" ht="17.25" customHeight="1" x14ac:dyDescent="0.15">
      <c r="B8" s="1637" t="s">
        <v>687</v>
      </c>
      <c r="C8" s="1638"/>
      <c r="D8" s="1638"/>
      <c r="E8" s="1638"/>
      <c r="F8" s="1638"/>
      <c r="G8" s="1638"/>
      <c r="H8" s="1638"/>
      <c r="I8" s="1638"/>
      <c r="J8" s="1638"/>
      <c r="K8" s="1638"/>
      <c r="L8" s="1639"/>
    </row>
    <row r="9" spans="2:12" ht="24" customHeight="1" x14ac:dyDescent="0.15">
      <c r="B9" s="440" t="s">
        <v>686</v>
      </c>
    </row>
    <row r="10" spans="2:12" ht="41.25" customHeight="1" x14ac:dyDescent="0.15">
      <c r="B10" s="461" t="s">
        <v>685</v>
      </c>
      <c r="C10" s="461" t="s">
        <v>684</v>
      </c>
      <c r="D10" s="461" t="s">
        <v>683</v>
      </c>
      <c r="E10" s="461" t="s">
        <v>682</v>
      </c>
      <c r="F10" s="461" t="s">
        <v>681</v>
      </c>
      <c r="G10" s="461" t="s">
        <v>680</v>
      </c>
      <c r="H10" s="461" t="s">
        <v>679</v>
      </c>
      <c r="I10" s="461" t="s">
        <v>678</v>
      </c>
      <c r="J10" s="462" t="s">
        <v>677</v>
      </c>
      <c r="K10" s="461" t="s">
        <v>676</v>
      </c>
      <c r="L10" s="460" t="s">
        <v>200</v>
      </c>
    </row>
    <row r="11" spans="2:12" ht="61.5" customHeight="1" x14ac:dyDescent="0.15">
      <c r="B11" s="459">
        <v>1</v>
      </c>
      <c r="C11" s="458"/>
      <c r="D11" s="457"/>
      <c r="E11" s="452"/>
      <c r="F11" s="456"/>
      <c r="G11" s="456"/>
      <c r="H11" s="456"/>
      <c r="I11" s="455"/>
      <c r="J11" s="452"/>
      <c r="K11" s="454"/>
      <c r="L11" s="450"/>
    </row>
    <row r="12" spans="2:12" ht="61.5" customHeight="1" x14ac:dyDescent="0.15">
      <c r="B12" s="459">
        <v>2</v>
      </c>
      <c r="C12" s="458"/>
      <c r="D12" s="457"/>
      <c r="E12" s="457"/>
      <c r="F12" s="456"/>
      <c r="G12" s="456"/>
      <c r="H12" s="456"/>
      <c r="I12" s="455"/>
      <c r="J12" s="452"/>
      <c r="K12" s="454"/>
      <c r="L12" s="450"/>
    </row>
    <row r="13" spans="2:12" ht="61.5" customHeight="1" x14ac:dyDescent="0.15">
      <c r="B13" s="459">
        <v>3</v>
      </c>
      <c r="C13" s="458"/>
      <c r="D13" s="457"/>
      <c r="E13" s="452"/>
      <c r="F13" s="456"/>
      <c r="G13" s="456"/>
      <c r="H13" s="456"/>
      <c r="I13" s="455"/>
      <c r="J13" s="452"/>
      <c r="K13" s="454"/>
      <c r="L13" s="450"/>
    </row>
    <row r="14" spans="2:12" ht="61.5" customHeight="1" x14ac:dyDescent="0.15">
      <c r="B14" s="459">
        <v>4</v>
      </c>
      <c r="C14" s="458"/>
      <c r="D14" s="457"/>
      <c r="E14" s="452"/>
      <c r="F14" s="456"/>
      <c r="G14" s="456"/>
      <c r="H14" s="456"/>
      <c r="I14" s="455"/>
      <c r="J14" s="452"/>
      <c r="K14" s="454"/>
      <c r="L14" s="450"/>
    </row>
    <row r="15" spans="2:12" ht="61.5" customHeight="1" x14ac:dyDescent="0.15">
      <c r="B15" s="453">
        <v>5</v>
      </c>
      <c r="C15" s="452"/>
      <c r="D15" s="451"/>
      <c r="E15" s="451"/>
      <c r="F15" s="451"/>
      <c r="G15" s="451"/>
      <c r="H15" s="451"/>
      <c r="I15" s="451"/>
      <c r="J15" s="451"/>
      <c r="K15" s="451"/>
      <c r="L15" s="450"/>
    </row>
    <row r="16" spans="2:12" ht="20.100000000000001" customHeight="1" x14ac:dyDescent="0.15">
      <c r="B16" s="449" t="s">
        <v>675</v>
      </c>
    </row>
    <row r="17" spans="2:12" ht="20.100000000000001" customHeight="1" x14ac:dyDescent="0.15">
      <c r="B17" s="449" t="s">
        <v>674</v>
      </c>
    </row>
    <row r="18" spans="2:12" ht="28.5" customHeight="1" x14ac:dyDescent="0.15">
      <c r="B18" s="440" t="s">
        <v>673</v>
      </c>
    </row>
    <row r="19" spans="2:12" ht="20.100000000000001" customHeight="1" x14ac:dyDescent="0.15">
      <c r="B19" s="449" t="s">
        <v>672</v>
      </c>
    </row>
    <row r="20" spans="2:12" ht="20.100000000000001" customHeight="1" x14ac:dyDescent="0.15">
      <c r="B20" s="448"/>
      <c r="C20" s="447"/>
      <c r="D20" s="447"/>
      <c r="E20" s="447"/>
      <c r="F20" s="447"/>
      <c r="G20" s="447"/>
      <c r="H20" s="447"/>
      <c r="I20" s="447"/>
      <c r="J20" s="447"/>
      <c r="K20" s="447"/>
      <c r="L20" s="446"/>
    </row>
    <row r="21" spans="2:12" ht="20.100000000000001" customHeight="1" x14ac:dyDescent="0.15">
      <c r="B21" s="445"/>
      <c r="L21" s="444"/>
    </row>
    <row r="22" spans="2:12" ht="20.100000000000001" customHeight="1" x14ac:dyDescent="0.15">
      <c r="B22" s="445"/>
      <c r="L22" s="444"/>
    </row>
    <row r="23" spans="2:12" ht="20.100000000000001" customHeight="1" x14ac:dyDescent="0.15">
      <c r="B23" s="445"/>
      <c r="L23" s="444"/>
    </row>
    <row r="24" spans="2:12" ht="20.100000000000001" customHeight="1" x14ac:dyDescent="0.15">
      <c r="B24" s="445"/>
      <c r="L24" s="444"/>
    </row>
    <row r="25" spans="2:12" ht="20.100000000000001" customHeight="1" x14ac:dyDescent="0.15">
      <c r="B25" s="445"/>
      <c r="L25" s="444"/>
    </row>
    <row r="26" spans="2:12" ht="20.100000000000001" customHeight="1" x14ac:dyDescent="0.15">
      <c r="B26" s="445"/>
      <c r="L26" s="444"/>
    </row>
    <row r="27" spans="2:12" ht="20.100000000000001" customHeight="1" x14ac:dyDescent="0.15">
      <c r="B27" s="445"/>
      <c r="L27" s="444"/>
    </row>
    <row r="28" spans="2:12" ht="20.100000000000001" customHeight="1" x14ac:dyDescent="0.15">
      <c r="B28" s="445"/>
      <c r="L28" s="444"/>
    </row>
    <row r="29" spans="2:12" ht="20.100000000000001" customHeight="1" x14ac:dyDescent="0.15">
      <c r="B29" s="445"/>
      <c r="L29" s="444"/>
    </row>
    <row r="30" spans="2:12" ht="20.100000000000001" customHeight="1" x14ac:dyDescent="0.15">
      <c r="B30" s="445"/>
      <c r="L30" s="444"/>
    </row>
    <row r="31" spans="2:12" ht="20.100000000000001" customHeight="1" x14ac:dyDescent="0.15">
      <c r="B31" s="445"/>
      <c r="L31" s="444"/>
    </row>
    <row r="32" spans="2:12" ht="20.100000000000001" customHeight="1" x14ac:dyDescent="0.15">
      <c r="B32" s="445"/>
      <c r="L32" s="444"/>
    </row>
    <row r="33" spans="2:12" ht="20.100000000000001" customHeight="1" x14ac:dyDescent="0.15">
      <c r="B33" s="445"/>
      <c r="L33" s="444"/>
    </row>
    <row r="34" spans="2:12" ht="20.100000000000001" customHeight="1" x14ac:dyDescent="0.15">
      <c r="B34" s="445"/>
      <c r="L34" s="444"/>
    </row>
    <row r="35" spans="2:12" ht="20.100000000000001" customHeight="1" x14ac:dyDescent="0.15">
      <c r="B35" s="445"/>
      <c r="L35" s="444"/>
    </row>
    <row r="36" spans="2:12" ht="20.100000000000001" customHeight="1" x14ac:dyDescent="0.15">
      <c r="B36" s="445"/>
      <c r="L36" s="444"/>
    </row>
    <row r="37" spans="2:12" ht="20.100000000000001" customHeight="1" x14ac:dyDescent="0.15">
      <c r="B37" s="445"/>
      <c r="L37" s="444"/>
    </row>
    <row r="38" spans="2:12" ht="20.100000000000001" customHeight="1" x14ac:dyDescent="0.15">
      <c r="B38" s="445"/>
      <c r="L38" s="444"/>
    </row>
    <row r="39" spans="2:12" ht="20.100000000000001" customHeight="1" x14ac:dyDescent="0.15">
      <c r="B39" s="445"/>
      <c r="L39" s="444"/>
    </row>
    <row r="40" spans="2:12" ht="20.100000000000001" customHeight="1" x14ac:dyDescent="0.15">
      <c r="B40" s="443"/>
      <c r="C40" s="442"/>
      <c r="D40" s="442"/>
      <c r="E40" s="442"/>
      <c r="F40" s="442"/>
      <c r="G40" s="442"/>
      <c r="H40" s="442"/>
      <c r="I40" s="442"/>
      <c r="J40" s="442"/>
      <c r="K40" s="442"/>
      <c r="L40" s="441"/>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5"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topLeftCell="A13" zoomScaleNormal="100" zoomScaleSheetLayoutView="100" workbookViewId="0">
      <selection activeCell="B27" sqref="B27"/>
    </sheetView>
  </sheetViews>
  <sheetFormatPr defaultColWidth="9" defaultRowHeight="13.5" x14ac:dyDescent="0.15"/>
  <cols>
    <col min="1" max="1" width="42.5" style="468" customWidth="1"/>
    <col min="2" max="2" width="49.75" style="468" customWidth="1"/>
    <col min="3" max="16384" width="9" style="468"/>
  </cols>
  <sheetData>
    <row r="1" spans="1:2" ht="21" customHeight="1" x14ac:dyDescent="0.15">
      <c r="A1" s="1645" t="s">
        <v>711</v>
      </c>
      <c r="B1" s="1645"/>
    </row>
    <row r="2" spans="1:2" ht="21" customHeight="1" x14ac:dyDescent="0.15">
      <c r="A2" s="881" t="s">
        <v>1204</v>
      </c>
      <c r="B2" s="901" t="s">
        <v>1205</v>
      </c>
    </row>
    <row r="3" spans="1:2" ht="23.25" customHeight="1" x14ac:dyDescent="0.15">
      <c r="A3" s="1646" t="s">
        <v>710</v>
      </c>
      <c r="B3" s="1646"/>
    </row>
    <row r="4" spans="1:2" ht="15" customHeight="1" x14ac:dyDescent="0.15">
      <c r="A4" s="1647"/>
      <c r="B4" s="1647"/>
    </row>
    <row r="5" spans="1:2" ht="83.25" customHeight="1" x14ac:dyDescent="0.15">
      <c r="A5" s="1648" t="s">
        <v>709</v>
      </c>
      <c r="B5" s="1648"/>
    </row>
    <row r="6" spans="1:2" ht="24.75" customHeight="1" x14ac:dyDescent="0.15">
      <c r="A6" s="1643" t="s">
        <v>708</v>
      </c>
      <c r="B6" s="1643"/>
    </row>
    <row r="7" spans="1:2" ht="21" customHeight="1" x14ac:dyDescent="0.15">
      <c r="A7" s="1641" t="s">
        <v>707</v>
      </c>
      <c r="B7" s="1641"/>
    </row>
    <row r="8" spans="1:2" ht="39.75" customHeight="1" x14ac:dyDescent="0.15">
      <c r="A8" s="1642" t="s">
        <v>706</v>
      </c>
      <c r="B8" s="1642"/>
    </row>
    <row r="9" spans="1:2" ht="39.75" customHeight="1" x14ac:dyDescent="0.15">
      <c r="A9" s="1642" t="s">
        <v>705</v>
      </c>
      <c r="B9" s="1642"/>
    </row>
    <row r="10" spans="1:2" ht="10.5" customHeight="1" x14ac:dyDescent="0.15">
      <c r="A10" s="1643"/>
      <c r="B10" s="1643"/>
    </row>
    <row r="11" spans="1:2" ht="22.5" customHeight="1" x14ac:dyDescent="0.15">
      <c r="A11" s="1641" t="s">
        <v>704</v>
      </c>
      <c r="B11" s="1641"/>
    </row>
    <row r="12" spans="1:2" ht="55.5" customHeight="1" x14ac:dyDescent="0.15">
      <c r="A12" s="1642" t="s">
        <v>703</v>
      </c>
      <c r="B12" s="1642"/>
    </row>
    <row r="13" spans="1:2" ht="72.75" customHeight="1" x14ac:dyDescent="0.15">
      <c r="A13" s="1644" t="s">
        <v>702</v>
      </c>
      <c r="B13" s="1644"/>
    </row>
    <row r="14" spans="1:2" ht="72.75" customHeight="1" x14ac:dyDescent="0.15">
      <c r="A14" s="1644" t="s">
        <v>701</v>
      </c>
      <c r="B14" s="1644"/>
    </row>
    <row r="15" spans="1:2" ht="9.75" customHeight="1" x14ac:dyDescent="0.15">
      <c r="A15" s="1643"/>
      <c r="B15" s="1643"/>
    </row>
    <row r="16" spans="1:2" ht="15" customHeight="1" x14ac:dyDescent="0.15">
      <c r="A16" s="1641" t="s">
        <v>700</v>
      </c>
      <c r="B16" s="1641"/>
    </row>
    <row r="17" spans="1:2" ht="40.5" customHeight="1" x14ac:dyDescent="0.15">
      <c r="A17" s="1644" t="s">
        <v>699</v>
      </c>
      <c r="B17" s="1644"/>
    </row>
    <row r="18" spans="1:2" ht="12.75" customHeight="1" x14ac:dyDescent="0.15">
      <c r="A18" s="1643"/>
      <c r="B18" s="1643"/>
    </row>
    <row r="19" spans="1:2" ht="40.5" customHeight="1" x14ac:dyDescent="0.15">
      <c r="A19" s="1644" t="s">
        <v>698</v>
      </c>
      <c r="B19" s="1644"/>
    </row>
    <row r="20" spans="1:2" ht="12" customHeight="1" x14ac:dyDescent="0.15">
      <c r="A20" s="1643"/>
      <c r="B20" s="1643"/>
    </row>
    <row r="21" spans="1:2" ht="27" customHeight="1" x14ac:dyDescent="0.15">
      <c r="A21" s="863" t="s">
        <v>697</v>
      </c>
    </row>
    <row r="22" spans="1:2" ht="22.5" customHeight="1" x14ac:dyDescent="0.15">
      <c r="B22" s="862" t="str">
        <f>'はじめに（PC）'!D4&amp;""</f>
        <v/>
      </c>
    </row>
    <row r="23" spans="1:2" ht="22.5" customHeight="1" x14ac:dyDescent="0.15">
      <c r="B23" s="862" t="str">
        <f>"住　所　　"&amp;'はじめに（PC）'!D6&amp;""</f>
        <v>住　所　　</v>
      </c>
    </row>
    <row r="24" spans="1:2" ht="22.5" customHeight="1" x14ac:dyDescent="0.15">
      <c r="B24" s="862" t="str">
        <f>"代　表　　"&amp;'はじめに（PC）'!D5&amp;""</f>
        <v>代　表　　</v>
      </c>
    </row>
    <row r="25" spans="1:2" ht="13.5" customHeight="1" x14ac:dyDescent="0.15">
      <c r="B25" s="471"/>
    </row>
    <row r="26" spans="1:2" ht="22.5" customHeight="1" x14ac:dyDescent="0.15">
      <c r="B26" s="470" t="s">
        <v>696</v>
      </c>
    </row>
    <row r="27" spans="1:2" ht="22.5" customHeight="1" x14ac:dyDescent="0.15">
      <c r="B27" s="469" t="s">
        <v>695</v>
      </c>
    </row>
    <row r="28" spans="1:2" ht="22.5" customHeight="1" x14ac:dyDescent="0.15">
      <c r="B28" s="469" t="s">
        <v>694</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71"/>
  <sheetViews>
    <sheetView showGridLines="0" tabSelected="1" view="pageBreakPreview" zoomScaleNormal="96" zoomScaleSheetLayoutView="100" workbookViewId="0">
      <selection activeCell="R5" sqref="R5"/>
    </sheetView>
  </sheetViews>
  <sheetFormatPr defaultColWidth="9" defaultRowHeight="18.75" x14ac:dyDescent="0.15"/>
  <cols>
    <col min="1" max="1" width="2.75" style="472" customWidth="1"/>
    <col min="2" max="2" width="7.25" style="472" customWidth="1"/>
    <col min="3" max="3" width="7.75" style="472" customWidth="1"/>
    <col min="4" max="4" width="8" style="472" customWidth="1"/>
    <col min="5" max="5" width="6.375" style="472" customWidth="1"/>
    <col min="6" max="7" width="7" style="472" customWidth="1"/>
    <col min="8" max="13" width="4.875" style="472" customWidth="1"/>
    <col min="14" max="14" width="9.125" style="472" customWidth="1"/>
    <col min="15" max="15" width="12.5" style="472" customWidth="1"/>
    <col min="16" max="16" width="21" style="472" customWidth="1"/>
    <col min="17" max="17" width="26" style="472" customWidth="1"/>
    <col min="18" max="25" width="7.625" style="472" customWidth="1"/>
    <col min="26" max="16384" width="9" style="472"/>
  </cols>
  <sheetData>
    <row r="1" spans="1:24" ht="19.5" x14ac:dyDescent="0.15">
      <c r="A1" s="530" t="s">
        <v>725</v>
      </c>
      <c r="B1" s="529"/>
      <c r="Q1" s="904" t="s">
        <v>1205</v>
      </c>
    </row>
    <row r="2" spans="1:24" s="882" customFormat="1" ht="24" customHeight="1" x14ac:dyDescent="0.45">
      <c r="A2" s="902" t="s">
        <v>1204</v>
      </c>
      <c r="C2" s="903"/>
      <c r="D2" s="903"/>
      <c r="E2" s="903"/>
      <c r="F2" s="903"/>
      <c r="G2" s="903"/>
      <c r="H2" s="903"/>
      <c r="I2" s="903"/>
      <c r="J2" s="903"/>
      <c r="K2" s="903"/>
      <c r="L2" s="903"/>
      <c r="M2" s="903"/>
      <c r="N2" s="903"/>
      <c r="Q2" s="528" t="s">
        <v>692</v>
      </c>
      <c r="R2" s="903"/>
      <c r="S2" s="903"/>
      <c r="T2" s="903"/>
      <c r="U2" s="903"/>
      <c r="V2" s="903"/>
      <c r="W2" s="903"/>
    </row>
    <row r="3" spans="1:24" ht="27" customHeight="1" x14ac:dyDescent="0.15">
      <c r="C3" s="525"/>
      <c r="D3" s="525"/>
      <c r="E3" s="525"/>
      <c r="F3" s="527"/>
      <c r="G3" s="865" t="s">
        <v>1241</v>
      </c>
      <c r="H3" s="526" t="s">
        <v>724</v>
      </c>
      <c r="I3" s="525"/>
      <c r="J3" s="525"/>
      <c r="K3" s="525"/>
      <c r="L3" s="525"/>
      <c r="N3" s="525"/>
      <c r="O3" s="525"/>
      <c r="Q3" s="864" t="str">
        <f>'はじめに（PC）'!D4&amp;""</f>
        <v/>
      </c>
    </row>
    <row r="4" spans="1:24" ht="27" customHeight="1" x14ac:dyDescent="0.15">
      <c r="B4" s="524" t="s">
        <v>723</v>
      </c>
      <c r="C4" s="523"/>
      <c r="D4" s="523"/>
      <c r="E4" s="523"/>
      <c r="F4" s="523"/>
      <c r="G4" s="523"/>
      <c r="H4" s="523"/>
      <c r="I4" s="523"/>
      <c r="J4" s="523"/>
      <c r="K4" s="523"/>
      <c r="L4" s="523"/>
      <c r="M4" s="523"/>
      <c r="N4" s="524"/>
      <c r="O4" s="523"/>
      <c r="P4" s="523"/>
      <c r="Q4" s="523"/>
    </row>
    <row r="5" spans="1:24" ht="50.25" customHeight="1" x14ac:dyDescent="0.15">
      <c r="B5" s="1659" t="s">
        <v>722</v>
      </c>
      <c r="C5" s="1660"/>
      <c r="D5" s="1660"/>
      <c r="E5" s="1660"/>
      <c r="F5" s="1660"/>
      <c r="G5" s="1660"/>
      <c r="H5" s="1660"/>
      <c r="I5" s="1660"/>
      <c r="J5" s="1660"/>
      <c r="K5" s="1660"/>
      <c r="L5" s="1660"/>
      <c r="M5" s="1660"/>
      <c r="N5" s="1660"/>
      <c r="O5" s="1660"/>
      <c r="P5" s="1660"/>
      <c r="Q5" s="1660"/>
    </row>
    <row r="6" spans="1:24" ht="19.5" customHeight="1" x14ac:dyDescent="0.15">
      <c r="B6" s="1656" t="s">
        <v>721</v>
      </c>
      <c r="C6" s="1656"/>
      <c r="D6" s="1656"/>
      <c r="E6" s="1657" t="s">
        <v>720</v>
      </c>
      <c r="F6" s="1657"/>
      <c r="G6" s="1657"/>
      <c r="H6" s="1661" t="s">
        <v>719</v>
      </c>
      <c r="I6" s="1662"/>
      <c r="J6" s="1662"/>
      <c r="K6" s="1662"/>
      <c r="L6" s="1662"/>
      <c r="M6" s="1662"/>
      <c r="N6" s="1657" t="s">
        <v>208</v>
      </c>
      <c r="O6" s="1657"/>
      <c r="P6" s="1657"/>
      <c r="Q6" s="1656" t="s">
        <v>718</v>
      </c>
      <c r="R6" s="1654"/>
      <c r="S6" s="1655"/>
      <c r="T6" s="1655"/>
      <c r="U6" s="1655"/>
      <c r="V6" s="1655"/>
      <c r="W6" s="1655"/>
      <c r="X6" s="1655"/>
    </row>
    <row r="7" spans="1:24" ht="18" customHeight="1" x14ac:dyDescent="0.15">
      <c r="B7" s="1656" t="s">
        <v>717</v>
      </c>
      <c r="C7" s="1657" t="s">
        <v>713</v>
      </c>
      <c r="D7" s="1657"/>
      <c r="E7" s="1657" t="s">
        <v>245</v>
      </c>
      <c r="F7" s="1656" t="s">
        <v>716</v>
      </c>
      <c r="G7" s="1656" t="s">
        <v>715</v>
      </c>
      <c r="H7" s="1663"/>
      <c r="I7" s="1664"/>
      <c r="J7" s="1664"/>
      <c r="K7" s="1664"/>
      <c r="L7" s="1664"/>
      <c r="M7" s="1664"/>
      <c r="N7" s="1657" t="s">
        <v>293</v>
      </c>
      <c r="O7" s="1656" t="s">
        <v>518</v>
      </c>
      <c r="P7" s="1657" t="s">
        <v>110</v>
      </c>
      <c r="Q7" s="1657"/>
      <c r="R7" s="1654"/>
      <c r="S7" s="1655"/>
      <c r="T7" s="1655"/>
      <c r="U7" s="1655"/>
      <c r="V7" s="1655"/>
      <c r="W7" s="1655"/>
      <c r="X7" s="1655"/>
    </row>
    <row r="8" spans="1:24" ht="21" customHeight="1" x14ac:dyDescent="0.15">
      <c r="B8" s="1656"/>
      <c r="C8" s="522" t="s">
        <v>714</v>
      </c>
      <c r="D8" s="522" t="s">
        <v>713</v>
      </c>
      <c r="E8" s="1657"/>
      <c r="F8" s="1656"/>
      <c r="G8" s="1657"/>
      <c r="H8" s="1665"/>
      <c r="I8" s="1666"/>
      <c r="J8" s="1666"/>
      <c r="K8" s="1666"/>
      <c r="L8" s="1666"/>
      <c r="M8" s="1666"/>
      <c r="N8" s="1657"/>
      <c r="O8" s="1656"/>
      <c r="P8" s="1657"/>
      <c r="Q8" s="1657"/>
      <c r="R8" s="1654"/>
      <c r="S8" s="1655"/>
      <c r="T8" s="1655"/>
      <c r="U8" s="1655"/>
      <c r="V8" s="1655"/>
      <c r="W8" s="1655"/>
      <c r="X8" s="1655"/>
    </row>
    <row r="9" spans="1:24" ht="18.75" customHeight="1" x14ac:dyDescent="0.15">
      <c r="A9" s="491"/>
      <c r="B9" s="521"/>
      <c r="C9" s="520"/>
      <c r="D9" s="519"/>
      <c r="E9" s="518"/>
      <c r="F9" s="518"/>
      <c r="G9" s="517">
        <f>SUM(E9+F9)</f>
        <v>0</v>
      </c>
      <c r="H9" s="516"/>
      <c r="I9" s="516"/>
      <c r="J9" s="516"/>
      <c r="K9" s="516"/>
      <c r="L9" s="516"/>
      <c r="M9" s="516"/>
      <c r="N9" s="503" t="str">
        <f>IF(H9="","",(IFERROR(VLOOKUP($H9,【選択肢】!$K$3:$O$75,2,)," ")&amp;IF(I9="","",","&amp;IFERROR(VLOOKUP($I9,【選択肢】!$K$3:$O$75,2,)," ")&amp;IF(J9="","",","&amp;IFERROR(VLOOKUP($J9,【選択肢】!$K$3:$O$75,2,)," ")&amp;IF(K9="","",","&amp;IFERROR(VLOOKUP($K9,【選択肢】!$K$3:$O$75,2,)," ")&amp;IF(L9="","",","&amp;IFERROR(VLOOKUP($L9,【選択肢】!$K$3:$O$75,2,)," ")&amp;IF(M9="","",","&amp;IFERROR(VLOOKUP($M9,【選択肢】!$K$3:$O$75,2,)," "))))))))</f>
        <v/>
      </c>
      <c r="O9" s="503" t="str">
        <f>IF(H9="","",(IFERROR(VLOOKUP($H9,【選択肢】!$K$3:$O$75,4,)," ")&amp;IF(I9="","",","&amp;IFERROR(VLOOKUP($I9,【選択肢】!$K$3:$O$75,4,)," ")&amp;IF(J9="","",","&amp;IFERROR(VLOOKUP($J9,【選択肢】!$K$3:$O$75,4,)," ")&amp;IF(K9="","",","&amp;IFERROR(VLOOKUP($K9,【選択肢】!$K$3:$O$75,4,)," ")&amp;IF(L9="","",","&amp;IFERROR(VLOOKUP($L9,【選択肢】!$K$3:$O$75,4,)," ")&amp;IF(M9="","",","&amp;IFERROR(VLOOKUP($M9,【選択肢】!$K$3:$O$75,4,)," "))))))))</f>
        <v/>
      </c>
      <c r="P9" s="503" t="str">
        <f>IF(H9="","",(IFERROR(VLOOKUP($H9,【選択肢】!$K$3:$O$75,5,)," ")&amp;IF(I9="","",","&amp;IFERROR(VLOOKUP($I9,【選択肢】!$K$3:$O$75,5,)," ")&amp;IF(J9="","",","&amp;IFERROR(VLOOKUP($J9,【選択肢】!$K$3:$O$75,5,)," ")&amp;IF(K9="","",","&amp;IFERROR(VLOOKUP($K9,【選択肢】!$K$3:$O$75,5,)," ")&amp;IF(L9="","",","&amp;IFERROR(VLOOKUP($L9,【選択肢】!$K$3:$O$75,5,)," ")&amp;IF(M9="","",","&amp;IFERROR(VLOOKUP($M9,【選択肢】!$K$3:$O$75,5,)," "))))))))</f>
        <v/>
      </c>
      <c r="Q9" s="515"/>
      <c r="R9" s="492"/>
      <c r="S9" s="491"/>
      <c r="T9" s="491"/>
      <c r="U9" s="491"/>
      <c r="V9" s="491"/>
      <c r="W9" s="491"/>
      <c r="X9" s="491"/>
    </row>
    <row r="10" spans="1:24" x14ac:dyDescent="0.15">
      <c r="B10" s="514"/>
      <c r="C10" s="513"/>
      <c r="D10" s="508"/>
      <c r="E10" s="507"/>
      <c r="F10" s="507"/>
      <c r="G10" s="505">
        <f>SUM(E10+F10)</f>
        <v>0</v>
      </c>
      <c r="H10" s="512"/>
      <c r="I10" s="512"/>
      <c r="J10" s="512"/>
      <c r="K10" s="512"/>
      <c r="L10" s="512"/>
      <c r="M10" s="512"/>
      <c r="N10" s="503" t="str">
        <f>IF(H10="","",(IFERROR(VLOOKUP($H10,【選択肢】!$K$3:$O$75,2,)," ")&amp;IF(I10="","",","&amp;IFERROR(VLOOKUP($I10,【選択肢】!$K$3:$O$75,2,)," ")&amp;IF(J10="","",","&amp;IFERROR(VLOOKUP($J10,【選択肢】!$K$3:$O$75,2,)," ")&amp;IF(K10="","",","&amp;IFERROR(VLOOKUP($K10,【選択肢】!$K$3:$O$75,2,)," ")&amp;IF(L10="","",","&amp;IFERROR(VLOOKUP($L10,【選択肢】!$K$3:$O$75,2,)," ")&amp;IF(M10="","",","&amp;IFERROR(VLOOKUP($M10,【選択肢】!$K$3:$O$75,2,)," "))))))))</f>
        <v/>
      </c>
      <c r="O10" s="503" t="str">
        <f>IF(H10="","",(IFERROR(VLOOKUP($H10,【選択肢】!$K$3:$O$75,4,)," ")&amp;IF(I10="","",","&amp;IFERROR(VLOOKUP($I10,【選択肢】!$K$3:$O$75,4,)," ")&amp;IF(J10="","",","&amp;IFERROR(VLOOKUP($J10,【選択肢】!$K$3:$O$75,4,)," ")&amp;IF(K10="","",","&amp;IFERROR(VLOOKUP($K10,【選択肢】!$K$3:$O$75,4,)," ")&amp;IF(L10="","",","&amp;IFERROR(VLOOKUP($L10,【選択肢】!$K$3:$O$75,4,)," ")&amp;IF(M10="","",","&amp;IFERROR(VLOOKUP($M10,【選択肢】!$K$3:$O$75,4,)," "))))))))</f>
        <v/>
      </c>
      <c r="P10" s="503" t="str">
        <f>IF(H10="","",(IFERROR(VLOOKUP($H10,【選択肢】!$K$3:$O$75,5,)," ")&amp;IF(I10="","",","&amp;IFERROR(VLOOKUP($I10,【選択肢】!$K$3:$O$75,5,)," ")&amp;IF(J10="","",","&amp;IFERROR(VLOOKUP($J10,【選択肢】!$K$3:$O$75,5,)," ")&amp;IF(K10="","",","&amp;IFERROR(VLOOKUP($K10,【選択肢】!$K$3:$O$75,5,)," ")&amp;IF(L10="","",","&amp;IFERROR(VLOOKUP($L10,【選択肢】!$K$3:$O$75,5,)," ")&amp;IF(M10="","",","&amp;IFERROR(VLOOKUP($M10,【選択肢】!$K$3:$O$75,5,)," "))))))))</f>
        <v/>
      </c>
      <c r="Q10" s="511"/>
      <c r="R10" s="492"/>
      <c r="S10" s="491"/>
      <c r="T10" s="491"/>
      <c r="U10" s="491"/>
      <c r="V10" s="491"/>
      <c r="W10" s="491"/>
      <c r="X10" s="491"/>
    </row>
    <row r="11" spans="1:24" x14ac:dyDescent="0.15">
      <c r="B11" s="514"/>
      <c r="C11" s="513"/>
      <c r="D11" s="508"/>
      <c r="E11" s="507"/>
      <c r="F11" s="507"/>
      <c r="G11" s="505">
        <f>SUM(E11+F11)</f>
        <v>0</v>
      </c>
      <c r="H11" s="512"/>
      <c r="I11" s="512"/>
      <c r="J11" s="512"/>
      <c r="K11" s="512"/>
      <c r="L11" s="512"/>
      <c r="M11" s="512"/>
      <c r="N11" s="503" t="str">
        <f>IF(H11="","",(IFERROR(VLOOKUP($H11,【選択肢】!$K$3:$O$75,2,)," ")&amp;IF(I11="","",","&amp;IFERROR(VLOOKUP($I11,【選択肢】!$K$3:$O$75,2,)," ")&amp;IF(J11="","",","&amp;IFERROR(VLOOKUP($J11,【選択肢】!$K$3:$O$75,2,)," ")&amp;IF(K11="","",","&amp;IFERROR(VLOOKUP($K11,【選択肢】!$K$3:$O$75,2,)," ")&amp;IF(L11="","",","&amp;IFERROR(VLOOKUP($L11,【選択肢】!$K$3:$O$75,2,)," ")&amp;IF(M11="","",","&amp;IFERROR(VLOOKUP($M11,【選択肢】!$K$3:$O$75,2,)," "))))))))</f>
        <v/>
      </c>
      <c r="O11" s="503" t="str">
        <f>IF(H11="","",(IFERROR(VLOOKUP($H11,【選択肢】!$K$3:$O$75,4,)," ")&amp;IF(I11="","",","&amp;IFERROR(VLOOKUP($I11,【選択肢】!$K$3:$O$75,4,)," ")&amp;IF(J11="","",","&amp;IFERROR(VLOOKUP($J11,【選択肢】!$K$3:$O$75,4,)," ")&amp;IF(K11="","",","&amp;IFERROR(VLOOKUP($K11,【選択肢】!$K$3:$O$75,4,)," ")&amp;IF(L11="","",","&amp;IFERROR(VLOOKUP($L11,【選択肢】!$K$3:$O$75,4,)," ")&amp;IF(M11="","",","&amp;IFERROR(VLOOKUP($M11,【選択肢】!$K$3:$O$75,4,)," "))))))))</f>
        <v/>
      </c>
      <c r="P11" s="503" t="str">
        <f>IF(H11="","",(IFERROR(VLOOKUP($H11,【選択肢】!$K$3:$O$75,5,)," ")&amp;IF(I11="","",","&amp;IFERROR(VLOOKUP($I11,【選択肢】!$K$3:$O$75,5,)," ")&amp;IF(J11="","",","&amp;IFERROR(VLOOKUP($J11,【選択肢】!$K$3:$O$75,5,)," ")&amp;IF(K11="","",","&amp;IFERROR(VLOOKUP($K11,【選択肢】!$K$3:$O$75,5,)," ")&amp;IF(L11="","",","&amp;IFERROR(VLOOKUP($L11,【選択肢】!$K$3:$O$75,5,)," ")&amp;IF(M11="","",","&amp;IFERROR(VLOOKUP($M11,【選択肢】!$K$3:$O$75,5,)," "))))))))</f>
        <v/>
      </c>
      <c r="Q11" s="511"/>
      <c r="R11" s="492"/>
      <c r="S11" s="491"/>
      <c r="T11" s="491"/>
      <c r="U11" s="491"/>
      <c r="V11" s="491"/>
      <c r="W11" s="491"/>
      <c r="X11" s="491"/>
    </row>
    <row r="12" spans="1:24" x14ac:dyDescent="0.15">
      <c r="B12" s="514"/>
      <c r="C12" s="509"/>
      <c r="D12" s="508"/>
      <c r="E12" s="507"/>
      <c r="F12" s="506"/>
      <c r="G12" s="505">
        <f>SUM(E12+F12)</f>
        <v>0</v>
      </c>
      <c r="H12" s="504"/>
      <c r="I12" s="504"/>
      <c r="J12" s="504"/>
      <c r="K12" s="504"/>
      <c r="L12" s="504"/>
      <c r="M12" s="504"/>
      <c r="N12" s="503" t="str">
        <f>IF(H12="","",(IFERROR(VLOOKUP($H12,【選択肢】!$K$3:$O$75,2,)," ")&amp;IF(I12="","",","&amp;IFERROR(VLOOKUP($I12,【選択肢】!$K$3:$O$75,2,)," ")&amp;IF(J12="","",","&amp;IFERROR(VLOOKUP($J12,【選択肢】!$K$3:$O$75,2,)," ")&amp;IF(K12="","",","&amp;IFERROR(VLOOKUP($K12,【選択肢】!$K$3:$O$75,2,)," ")&amp;IF(L12="","",","&amp;IFERROR(VLOOKUP($L12,【選択肢】!$K$3:$O$75,2,)," ")&amp;IF(M12="","",","&amp;IFERROR(VLOOKUP($M12,【選択肢】!$K$3:$O$75,2,)," "))))))))</f>
        <v/>
      </c>
      <c r="O12" s="503" t="str">
        <f>IF(H12="","",(IFERROR(VLOOKUP($H12,【選択肢】!$K$3:$O$75,4,)," ")&amp;IF(I12="","",","&amp;IFERROR(VLOOKUP($I12,【選択肢】!$K$3:$O$75,4,)," ")&amp;IF(J12="","",","&amp;IFERROR(VLOOKUP($J12,【選択肢】!$K$3:$O$75,4,)," ")&amp;IF(K12="","",","&amp;IFERROR(VLOOKUP($K12,【選択肢】!$K$3:$O$75,4,)," ")&amp;IF(L12="","",","&amp;IFERROR(VLOOKUP($L12,【選択肢】!$K$3:$O$75,4,)," ")&amp;IF(M12="","",","&amp;IFERROR(VLOOKUP($M12,【選択肢】!$K$3:$O$75,4,)," "))))))))</f>
        <v/>
      </c>
      <c r="P12" s="503" t="str">
        <f>IF(H12="","",(IFERROR(VLOOKUP($H12,【選択肢】!$K$3:$O$75,5,)," ")&amp;IF(I12="","",","&amp;IFERROR(VLOOKUP($I12,【選択肢】!$K$3:$O$75,5,)," ")&amp;IF(J12="","",","&amp;IFERROR(VLOOKUP($J12,【選択肢】!$K$3:$O$75,5,)," ")&amp;IF(K12="","",","&amp;IFERROR(VLOOKUP($K12,【選択肢】!$K$3:$O$75,5,)," ")&amp;IF(L12="","",","&amp;IFERROR(VLOOKUP($L12,【選択肢】!$K$3:$O$75,5,)," ")&amp;IF(M12="","",","&amp;IFERROR(VLOOKUP($M12,【選択肢】!$K$3:$O$75,5,)," "))))))))</f>
        <v/>
      </c>
      <c r="Q12" s="502"/>
      <c r="R12" s="492"/>
      <c r="S12" s="491"/>
      <c r="T12" s="491"/>
      <c r="U12" s="491"/>
      <c r="V12" s="491"/>
      <c r="W12" s="491"/>
      <c r="X12" s="491"/>
    </row>
    <row r="13" spans="1:24" x14ac:dyDescent="0.15">
      <c r="B13" s="514"/>
      <c r="C13" s="513"/>
      <c r="D13" s="508"/>
      <c r="E13" s="507"/>
      <c r="F13" s="507"/>
      <c r="G13" s="505">
        <f t="shared" ref="G13:G21" si="0">SUM(E13+F13)</f>
        <v>0</v>
      </c>
      <c r="H13" s="512"/>
      <c r="I13" s="512"/>
      <c r="J13" s="512"/>
      <c r="K13" s="512"/>
      <c r="L13" s="512"/>
      <c r="M13" s="512"/>
      <c r="N13" s="503" t="str">
        <f>IF(H13="","",(IFERROR(VLOOKUP($H13,【選択肢】!$K$3:$O$75,2,)," ")&amp;IF(I13="","",","&amp;IFERROR(VLOOKUP($I13,【選択肢】!$K$3:$O$75,2,)," ")&amp;IF(J13="","",","&amp;IFERROR(VLOOKUP($J13,【選択肢】!$K$3:$O$75,2,)," ")&amp;IF(K13="","",","&amp;IFERROR(VLOOKUP($K13,【選択肢】!$K$3:$O$75,2,)," ")&amp;IF(L13="","",","&amp;IFERROR(VLOOKUP($L13,【選択肢】!$K$3:$O$75,2,)," ")&amp;IF(M13="","",","&amp;IFERROR(VLOOKUP($M13,【選択肢】!$K$3:$O$75,2,)," "))))))))</f>
        <v/>
      </c>
      <c r="O13" s="503" t="str">
        <f>IF(H13="","",(IFERROR(VLOOKUP($H13,【選択肢】!$K$3:$O$75,4,)," ")&amp;IF(I13="","",","&amp;IFERROR(VLOOKUP($I13,【選択肢】!$K$3:$O$75,4,)," ")&amp;IF(J13="","",","&amp;IFERROR(VLOOKUP($J13,【選択肢】!$K$3:$O$75,4,)," ")&amp;IF(K13="","",","&amp;IFERROR(VLOOKUP($K13,【選択肢】!$K$3:$O$75,4,)," ")&amp;IF(L13="","",","&amp;IFERROR(VLOOKUP($L13,【選択肢】!$K$3:$O$75,4,)," ")&amp;IF(M13="","",","&amp;IFERROR(VLOOKUP($M13,【選択肢】!$K$3:$O$75,4,)," "))))))))</f>
        <v/>
      </c>
      <c r="P13" s="503" t="str">
        <f>IF(H13="","",(IFERROR(VLOOKUP($H13,【選択肢】!$K$3:$O$75,5,)," ")&amp;IF(I13="","",","&amp;IFERROR(VLOOKUP($I13,【選択肢】!$K$3:$O$75,5,)," ")&amp;IF(J13="","",","&amp;IFERROR(VLOOKUP($J13,【選択肢】!$K$3:$O$75,5,)," ")&amp;IF(K13="","",","&amp;IFERROR(VLOOKUP($K13,【選択肢】!$K$3:$O$75,5,)," ")&amp;IF(L13="","",","&amp;IFERROR(VLOOKUP($L13,【選択肢】!$K$3:$O$75,5,)," ")&amp;IF(M13="","",","&amp;IFERROR(VLOOKUP($M13,【選択肢】!$K$3:$O$75,5,)," "))))))))</f>
        <v/>
      </c>
      <c r="Q13" s="511"/>
      <c r="R13" s="492"/>
      <c r="S13" s="491"/>
      <c r="T13" s="491"/>
      <c r="U13" s="491"/>
      <c r="V13" s="491"/>
      <c r="W13" s="491"/>
      <c r="X13" s="491"/>
    </row>
    <row r="14" spans="1:24" x14ac:dyDescent="0.15">
      <c r="B14" s="514"/>
      <c r="C14" s="513"/>
      <c r="D14" s="508"/>
      <c r="E14" s="507"/>
      <c r="F14" s="507"/>
      <c r="G14" s="505">
        <f t="shared" si="0"/>
        <v>0</v>
      </c>
      <c r="H14" s="512"/>
      <c r="I14" s="512"/>
      <c r="J14" s="512"/>
      <c r="K14" s="512"/>
      <c r="L14" s="512"/>
      <c r="M14" s="512"/>
      <c r="N14" s="503" t="str">
        <f>IF(H14="","",(IFERROR(VLOOKUP($H14,【選択肢】!$K$3:$O$75,2,)," ")&amp;IF(I14="","",","&amp;IFERROR(VLOOKUP($I14,【選択肢】!$K$3:$O$75,2,)," ")&amp;IF(J14="","",","&amp;IFERROR(VLOOKUP($J14,【選択肢】!$K$3:$O$75,2,)," ")&amp;IF(K14="","",","&amp;IFERROR(VLOOKUP($K14,【選択肢】!$K$3:$O$75,2,)," ")&amp;IF(L14="","",","&amp;IFERROR(VLOOKUP($L14,【選択肢】!$K$3:$O$75,2,)," ")&amp;IF(M14="","",","&amp;IFERROR(VLOOKUP($M14,【選択肢】!$K$3:$O$75,2,)," "))))))))</f>
        <v/>
      </c>
      <c r="O14" s="503" t="str">
        <f>IF(H14="","",(IFERROR(VLOOKUP($H14,【選択肢】!$K$3:$O$75,4,)," ")&amp;IF(I14="","",","&amp;IFERROR(VLOOKUP($I14,【選択肢】!$K$3:$O$75,4,)," ")&amp;IF(J14="","",","&amp;IFERROR(VLOOKUP($J14,【選択肢】!$K$3:$O$75,4,)," ")&amp;IF(K14="","",","&amp;IFERROR(VLOOKUP($K14,【選択肢】!$K$3:$O$75,4,)," ")&amp;IF(L14="","",","&amp;IFERROR(VLOOKUP($L14,【選択肢】!$K$3:$O$75,4,)," ")&amp;IF(M14="","",","&amp;IFERROR(VLOOKUP($M14,【選択肢】!$K$3:$O$75,4,)," "))))))))</f>
        <v/>
      </c>
      <c r="P14" s="503" t="str">
        <f>IF(H14="","",(IFERROR(VLOOKUP($H14,【選択肢】!$K$3:$O$75,5,)," ")&amp;IF(I14="","",","&amp;IFERROR(VLOOKUP($I14,【選択肢】!$K$3:$O$75,5,)," ")&amp;IF(J14="","",","&amp;IFERROR(VLOOKUP($J14,【選択肢】!$K$3:$O$75,5,)," ")&amp;IF(K14="","",","&amp;IFERROR(VLOOKUP($K14,【選択肢】!$K$3:$O$75,5,)," ")&amp;IF(L14="","",","&amp;IFERROR(VLOOKUP($L14,【選択肢】!$K$3:$O$75,5,)," ")&amp;IF(M14="","",","&amp;IFERROR(VLOOKUP($M14,【選択肢】!$K$3:$O$75,5,)," "))))))))</f>
        <v/>
      </c>
      <c r="Q14" s="511"/>
      <c r="R14" s="492"/>
      <c r="S14" s="491"/>
      <c r="T14" s="491"/>
      <c r="U14" s="491"/>
      <c r="V14" s="491"/>
      <c r="W14" s="491"/>
      <c r="X14" s="491"/>
    </row>
    <row r="15" spans="1:24" x14ac:dyDescent="0.15">
      <c r="B15" s="514"/>
      <c r="C15" s="513"/>
      <c r="D15" s="508"/>
      <c r="E15" s="507"/>
      <c r="F15" s="507"/>
      <c r="G15" s="505">
        <f t="shared" si="0"/>
        <v>0</v>
      </c>
      <c r="H15" s="512"/>
      <c r="I15" s="512"/>
      <c r="J15" s="512"/>
      <c r="K15" s="512"/>
      <c r="L15" s="512"/>
      <c r="M15" s="512"/>
      <c r="N15" s="503" t="str">
        <f>IF(H15="","",(IFERROR(VLOOKUP($H15,【選択肢】!$K$3:$O$75,2,)," ")&amp;IF(I15="","",","&amp;IFERROR(VLOOKUP($I15,【選択肢】!$K$3:$O$75,2,)," ")&amp;IF(J15="","",","&amp;IFERROR(VLOOKUP($J15,【選択肢】!$K$3:$O$75,2,)," ")&amp;IF(K15="","",","&amp;IFERROR(VLOOKUP($K15,【選択肢】!$K$3:$O$75,2,)," ")&amp;IF(L15="","",","&amp;IFERROR(VLOOKUP($L15,【選択肢】!$K$3:$O$75,2,)," ")&amp;IF(M15="","",","&amp;IFERROR(VLOOKUP($M15,【選択肢】!$K$3:$O$75,2,)," "))))))))</f>
        <v/>
      </c>
      <c r="O15" s="503" t="str">
        <f>IF(H15="","",(IFERROR(VLOOKUP($H15,【選択肢】!$K$3:$O$75,4,)," ")&amp;IF(I15="","",","&amp;IFERROR(VLOOKUP($I15,【選択肢】!$K$3:$O$75,4,)," ")&amp;IF(J15="","",","&amp;IFERROR(VLOOKUP($J15,【選択肢】!$K$3:$O$75,4,)," ")&amp;IF(K15="","",","&amp;IFERROR(VLOOKUP($K15,【選択肢】!$K$3:$O$75,4,)," ")&amp;IF(L15="","",","&amp;IFERROR(VLOOKUP($L15,【選択肢】!$K$3:$O$75,4,)," ")&amp;IF(M15="","",","&amp;IFERROR(VLOOKUP($M15,【選択肢】!$K$3:$O$75,4,)," "))))))))</f>
        <v/>
      </c>
      <c r="P15" s="503" t="str">
        <f>IF(H15="","",(IFERROR(VLOOKUP($H15,【選択肢】!$K$3:$O$75,5,)," ")&amp;IF(I15="","",","&amp;IFERROR(VLOOKUP($I15,【選択肢】!$K$3:$O$75,5,)," ")&amp;IF(J15="","",","&amp;IFERROR(VLOOKUP($J15,【選択肢】!$K$3:$O$75,5,)," ")&amp;IF(K15="","",","&amp;IFERROR(VLOOKUP($K15,【選択肢】!$K$3:$O$75,5,)," ")&amp;IF(L15="","",","&amp;IFERROR(VLOOKUP($L15,【選択肢】!$K$3:$O$75,5,)," ")&amp;IF(M15="","",","&amp;IFERROR(VLOOKUP($M15,【選択肢】!$K$3:$O$75,5,)," "))))))))</f>
        <v/>
      </c>
      <c r="Q15" s="511"/>
      <c r="R15" s="492"/>
      <c r="S15" s="491"/>
      <c r="T15" s="491"/>
      <c r="U15" s="491"/>
      <c r="V15" s="491"/>
      <c r="W15" s="491"/>
      <c r="X15" s="491"/>
    </row>
    <row r="16" spans="1:24" x14ac:dyDescent="0.15">
      <c r="B16" s="514"/>
      <c r="C16" s="513"/>
      <c r="D16" s="508"/>
      <c r="E16" s="507"/>
      <c r="F16" s="507"/>
      <c r="G16" s="505">
        <f t="shared" si="0"/>
        <v>0</v>
      </c>
      <c r="H16" s="512"/>
      <c r="I16" s="512"/>
      <c r="J16" s="512"/>
      <c r="K16" s="512"/>
      <c r="L16" s="512"/>
      <c r="M16" s="512"/>
      <c r="N16" s="503" t="str">
        <f>IF(H16="","",(IFERROR(VLOOKUP($H16,【選択肢】!$K$3:$O$75,2,)," ")&amp;IF(I16="","",","&amp;IFERROR(VLOOKUP($I16,【選択肢】!$K$3:$O$75,2,)," ")&amp;IF(J16="","",","&amp;IFERROR(VLOOKUP($J16,【選択肢】!$K$3:$O$75,2,)," ")&amp;IF(K16="","",","&amp;IFERROR(VLOOKUP($K16,【選択肢】!$K$3:$O$75,2,)," ")&amp;IF(L16="","",","&amp;IFERROR(VLOOKUP($L16,【選択肢】!$K$3:$O$75,2,)," ")&amp;IF(M16="","",","&amp;IFERROR(VLOOKUP($M16,【選択肢】!$K$3:$O$75,2,)," "))))))))</f>
        <v/>
      </c>
      <c r="O16" s="503" t="str">
        <f>IF(H16="","",(IFERROR(VLOOKUP($H16,【選択肢】!$K$3:$O$75,4,)," ")&amp;IF(I16="","",","&amp;IFERROR(VLOOKUP($I16,【選択肢】!$K$3:$O$75,4,)," ")&amp;IF(J16="","",","&amp;IFERROR(VLOOKUP($J16,【選択肢】!$K$3:$O$75,4,)," ")&amp;IF(K16="","",","&amp;IFERROR(VLOOKUP($K16,【選択肢】!$K$3:$O$75,4,)," ")&amp;IF(L16="","",","&amp;IFERROR(VLOOKUP($L16,【選択肢】!$K$3:$O$75,4,)," ")&amp;IF(M16="","",","&amp;IFERROR(VLOOKUP($M16,【選択肢】!$K$3:$O$75,4,)," "))))))))</f>
        <v/>
      </c>
      <c r="P16" s="503" t="str">
        <f>IF(H16="","",(IFERROR(VLOOKUP($H16,【選択肢】!$K$3:$O$75,5,)," ")&amp;IF(I16="","",","&amp;IFERROR(VLOOKUP($I16,【選択肢】!$K$3:$O$75,5,)," ")&amp;IF(J16="","",","&amp;IFERROR(VLOOKUP($J16,【選択肢】!$K$3:$O$75,5,)," ")&amp;IF(K16="","",","&amp;IFERROR(VLOOKUP($K16,【選択肢】!$K$3:$O$75,5,)," ")&amp;IF(L16="","",","&amp;IFERROR(VLOOKUP($L16,【選択肢】!$K$3:$O$75,5,)," ")&amp;IF(M16="","",","&amp;IFERROR(VLOOKUP($M16,【選択肢】!$K$3:$O$75,5,)," "))))))))</f>
        <v/>
      </c>
      <c r="Q16" s="511"/>
      <c r="R16" s="492"/>
      <c r="S16" s="491"/>
      <c r="T16" s="491"/>
      <c r="U16" s="491"/>
      <c r="V16" s="491"/>
      <c r="W16" s="491"/>
      <c r="X16" s="491"/>
    </row>
    <row r="17" spans="2:24" x14ac:dyDescent="0.15">
      <c r="B17" s="514"/>
      <c r="C17" s="513"/>
      <c r="D17" s="508"/>
      <c r="E17" s="507"/>
      <c r="F17" s="507"/>
      <c r="G17" s="505">
        <f>SUM(E17+F17)</f>
        <v>0</v>
      </c>
      <c r="H17" s="512"/>
      <c r="I17" s="512"/>
      <c r="J17" s="512"/>
      <c r="K17" s="512"/>
      <c r="L17" s="512"/>
      <c r="M17" s="512"/>
      <c r="N17" s="503" t="str">
        <f>IF(H17="","",(IFERROR(VLOOKUP($H17,【選択肢】!$K$3:$O$75,2,)," ")&amp;IF(I17="","",","&amp;IFERROR(VLOOKUP($I17,【選択肢】!$K$3:$O$75,2,)," ")&amp;IF(J17="","",","&amp;IFERROR(VLOOKUP($J17,【選択肢】!$K$3:$O$75,2,)," ")&amp;IF(K17="","",","&amp;IFERROR(VLOOKUP($K17,【選択肢】!$K$3:$O$75,2,)," ")&amp;IF(L17="","",","&amp;IFERROR(VLOOKUP($L17,【選択肢】!$K$3:$O$75,2,)," ")&amp;IF(M17="","",","&amp;IFERROR(VLOOKUP($M17,【選択肢】!$K$3:$O$75,2,)," "))))))))</f>
        <v/>
      </c>
      <c r="O17" s="503" t="str">
        <f>IF(H17="","",(IFERROR(VLOOKUP($H17,【選択肢】!$K$3:$O$75,4,)," ")&amp;IF(I17="","",","&amp;IFERROR(VLOOKUP($I17,【選択肢】!$K$3:$O$75,4,)," ")&amp;IF(J17="","",","&amp;IFERROR(VLOOKUP($J17,【選択肢】!$K$3:$O$75,4,)," ")&amp;IF(K17="","",","&amp;IFERROR(VLOOKUP($K17,【選択肢】!$K$3:$O$75,4,)," ")&amp;IF(L17="","",","&amp;IFERROR(VLOOKUP($L17,【選択肢】!$K$3:$O$75,4,)," ")&amp;IF(M17="","",","&amp;IFERROR(VLOOKUP($M17,【選択肢】!$K$3:$O$75,4,)," "))))))))</f>
        <v/>
      </c>
      <c r="P17" s="503" t="str">
        <f>IF(H17="","",(IFERROR(VLOOKUP($H17,【選択肢】!$K$3:$O$75,5,)," ")&amp;IF(I17="","",","&amp;IFERROR(VLOOKUP($I17,【選択肢】!$K$3:$O$75,5,)," ")&amp;IF(J17="","",","&amp;IFERROR(VLOOKUP($J17,【選択肢】!$K$3:$O$75,5,)," ")&amp;IF(K17="","",","&amp;IFERROR(VLOOKUP($K17,【選択肢】!$K$3:$O$75,5,)," ")&amp;IF(L17="","",","&amp;IFERROR(VLOOKUP($L17,【選択肢】!$K$3:$O$75,5,)," ")&amp;IF(M17="","",","&amp;IFERROR(VLOOKUP($M17,【選択肢】!$K$3:$O$75,5,)," "))))))))</f>
        <v/>
      </c>
      <c r="Q17" s="511"/>
      <c r="R17" s="492"/>
      <c r="S17" s="491"/>
      <c r="T17" s="491"/>
      <c r="U17" s="491"/>
      <c r="V17" s="491"/>
      <c r="W17" s="491"/>
      <c r="X17" s="491"/>
    </row>
    <row r="18" spans="2:24" x14ac:dyDescent="0.15">
      <c r="B18" s="514"/>
      <c r="C18" s="513"/>
      <c r="D18" s="508"/>
      <c r="E18" s="507"/>
      <c r="F18" s="507"/>
      <c r="G18" s="505">
        <f t="shared" si="0"/>
        <v>0</v>
      </c>
      <c r="H18" s="512"/>
      <c r="I18" s="512"/>
      <c r="J18" s="512"/>
      <c r="K18" s="512"/>
      <c r="L18" s="512"/>
      <c r="M18" s="512"/>
      <c r="N18" s="503" t="str">
        <f>IF(H18="","",(IFERROR(VLOOKUP($H18,【選択肢】!$K$3:$O$75,2,)," ")&amp;IF(I18="","",","&amp;IFERROR(VLOOKUP($I18,【選択肢】!$K$3:$O$75,2,)," ")&amp;IF(J18="","",","&amp;IFERROR(VLOOKUP($J18,【選択肢】!$K$3:$O$75,2,)," ")&amp;IF(K18="","",","&amp;IFERROR(VLOOKUP($K18,【選択肢】!$K$3:$O$75,2,)," ")&amp;IF(L18="","",","&amp;IFERROR(VLOOKUP($L18,【選択肢】!$K$3:$O$75,2,)," ")&amp;IF(M18="","",","&amp;IFERROR(VLOOKUP($M18,【選択肢】!$K$3:$O$75,2,)," "))))))))</f>
        <v/>
      </c>
      <c r="O18" s="503" t="str">
        <f>IF(H18="","",(IFERROR(VLOOKUP($H18,【選択肢】!$K$3:$O$75,4,)," ")&amp;IF(I18="","",","&amp;IFERROR(VLOOKUP($I18,【選択肢】!$K$3:$O$75,4,)," ")&amp;IF(J18="","",","&amp;IFERROR(VLOOKUP($J18,【選択肢】!$K$3:$O$75,4,)," ")&amp;IF(K18="","",","&amp;IFERROR(VLOOKUP($K18,【選択肢】!$K$3:$O$75,4,)," ")&amp;IF(L18="","",","&amp;IFERROR(VLOOKUP($L18,【選択肢】!$K$3:$O$75,4,)," ")&amp;IF(M18="","",","&amp;IFERROR(VLOOKUP($M18,【選択肢】!$K$3:$O$75,4,)," "))))))))</f>
        <v/>
      </c>
      <c r="P18" s="503" t="str">
        <f>IF(H18="","",(IFERROR(VLOOKUP($H18,【選択肢】!$K$3:$O$75,5,)," ")&amp;IF(I18="","",","&amp;IFERROR(VLOOKUP($I18,【選択肢】!$K$3:$O$75,5,)," ")&amp;IF(J18="","",","&amp;IFERROR(VLOOKUP($J18,【選択肢】!$K$3:$O$75,5,)," ")&amp;IF(K18="","",","&amp;IFERROR(VLOOKUP($K18,【選択肢】!$K$3:$O$75,5,)," ")&amp;IF(L18="","",","&amp;IFERROR(VLOOKUP($L18,【選択肢】!$K$3:$O$75,5,)," ")&amp;IF(M18="","",","&amp;IFERROR(VLOOKUP($M18,【選択肢】!$K$3:$O$75,5,)," "))))))))</f>
        <v/>
      </c>
      <c r="Q18" s="511"/>
      <c r="R18" s="492"/>
      <c r="S18" s="491"/>
      <c r="T18" s="491"/>
      <c r="U18" s="491"/>
      <c r="V18" s="491"/>
      <c r="W18" s="491"/>
      <c r="X18" s="491"/>
    </row>
    <row r="19" spans="2:24" x14ac:dyDescent="0.15">
      <c r="B19" s="514"/>
      <c r="C19" s="513"/>
      <c r="D19" s="508"/>
      <c r="E19" s="507"/>
      <c r="F19" s="507"/>
      <c r="G19" s="505">
        <f t="shared" si="0"/>
        <v>0</v>
      </c>
      <c r="H19" s="512"/>
      <c r="I19" s="512"/>
      <c r="J19" s="512"/>
      <c r="K19" s="512"/>
      <c r="L19" s="512"/>
      <c r="M19" s="512"/>
      <c r="N19" s="503" t="str">
        <f>IF(H19="","",(IFERROR(VLOOKUP($H19,【選択肢】!$K$3:$O$75,2,)," ")&amp;IF(I19="","",","&amp;IFERROR(VLOOKUP($I19,【選択肢】!$K$3:$O$75,2,)," ")&amp;IF(J19="","",","&amp;IFERROR(VLOOKUP($J19,【選択肢】!$K$3:$O$75,2,)," ")&amp;IF(K19="","",","&amp;IFERROR(VLOOKUP($K19,【選択肢】!$K$3:$O$75,2,)," ")&amp;IF(L19="","",","&amp;IFERROR(VLOOKUP($L19,【選択肢】!$K$3:$O$75,2,)," ")&amp;IF(M19="","",","&amp;IFERROR(VLOOKUP($M19,【選択肢】!$K$3:$O$75,2,)," "))))))))</f>
        <v/>
      </c>
      <c r="O19" s="503" t="str">
        <f>IF(H19="","",(IFERROR(VLOOKUP($H19,【選択肢】!$K$3:$O$75,4,)," ")&amp;IF(I19="","",","&amp;IFERROR(VLOOKUP($I19,【選択肢】!$K$3:$O$75,4,)," ")&amp;IF(J19="","",","&amp;IFERROR(VLOOKUP($J19,【選択肢】!$K$3:$O$75,4,)," ")&amp;IF(K19="","",","&amp;IFERROR(VLOOKUP($K19,【選択肢】!$K$3:$O$75,4,)," ")&amp;IF(L19="","",","&amp;IFERROR(VLOOKUP($L19,【選択肢】!$K$3:$O$75,4,)," ")&amp;IF(M19="","",","&amp;IFERROR(VLOOKUP($M19,【選択肢】!$K$3:$O$75,4,)," "))))))))</f>
        <v/>
      </c>
      <c r="P19" s="503" t="str">
        <f>IF(H19="","",(IFERROR(VLOOKUP($H19,【選択肢】!$K$3:$O$75,5,)," ")&amp;IF(I19="","",","&amp;IFERROR(VLOOKUP($I19,【選択肢】!$K$3:$O$75,5,)," ")&amp;IF(J19="","",","&amp;IFERROR(VLOOKUP($J19,【選択肢】!$K$3:$O$75,5,)," ")&amp;IF(K19="","",","&amp;IFERROR(VLOOKUP($K19,【選択肢】!$K$3:$O$75,5,)," ")&amp;IF(L19="","",","&amp;IFERROR(VLOOKUP($L19,【選択肢】!$K$3:$O$75,5,)," ")&amp;IF(M19="","",","&amp;IFERROR(VLOOKUP($M19,【選択肢】!$K$3:$O$75,5,)," "))))))))</f>
        <v/>
      </c>
      <c r="Q19" s="511"/>
      <c r="R19" s="492"/>
      <c r="S19" s="491"/>
      <c r="T19" s="491"/>
      <c r="U19" s="491"/>
      <c r="V19" s="491"/>
      <c r="W19" s="491"/>
      <c r="X19" s="491"/>
    </row>
    <row r="20" spans="2:24" x14ac:dyDescent="0.15">
      <c r="B20" s="514"/>
      <c r="C20" s="513"/>
      <c r="D20" s="508"/>
      <c r="E20" s="507"/>
      <c r="F20" s="507"/>
      <c r="G20" s="505">
        <f t="shared" si="0"/>
        <v>0</v>
      </c>
      <c r="H20" s="512"/>
      <c r="I20" s="512"/>
      <c r="J20" s="512"/>
      <c r="K20" s="512"/>
      <c r="L20" s="512"/>
      <c r="M20" s="512"/>
      <c r="N20" s="503" t="str">
        <f>IF(H20="","",(IFERROR(VLOOKUP($H20,【選択肢】!$K$3:$O$75,2,)," ")&amp;IF(I20="","",","&amp;IFERROR(VLOOKUP($I20,【選択肢】!$K$3:$O$75,2,)," ")&amp;IF(J20="","",","&amp;IFERROR(VLOOKUP($J20,【選択肢】!$K$3:$O$75,2,)," ")&amp;IF(K20="","",","&amp;IFERROR(VLOOKUP($K20,【選択肢】!$K$3:$O$75,2,)," ")&amp;IF(L20="","",","&amp;IFERROR(VLOOKUP($L20,【選択肢】!$K$3:$O$75,2,)," ")&amp;IF(M20="","",","&amp;IFERROR(VLOOKUP($M20,【選択肢】!$K$3:$O$75,2,)," "))))))))</f>
        <v/>
      </c>
      <c r="O20" s="503" t="str">
        <f>IF(H20="","",(IFERROR(VLOOKUP($H20,【選択肢】!$K$3:$O$75,4,)," ")&amp;IF(I20="","",","&amp;IFERROR(VLOOKUP($I20,【選択肢】!$K$3:$O$75,4,)," ")&amp;IF(J20="","",","&amp;IFERROR(VLOOKUP($J20,【選択肢】!$K$3:$O$75,4,)," ")&amp;IF(K20="","",","&amp;IFERROR(VLOOKUP($K20,【選択肢】!$K$3:$O$75,4,)," ")&amp;IF(L20="","",","&amp;IFERROR(VLOOKUP($L20,【選択肢】!$K$3:$O$75,4,)," ")&amp;IF(M20="","",","&amp;IFERROR(VLOOKUP($M20,【選択肢】!$K$3:$O$75,4,)," "))))))))</f>
        <v/>
      </c>
      <c r="P20" s="503" t="str">
        <f>IF(H20="","",(IFERROR(VLOOKUP($H20,【選択肢】!$K$3:$O$75,5,)," ")&amp;IF(I20="","",","&amp;IFERROR(VLOOKUP($I20,【選択肢】!$K$3:$O$75,5,)," ")&amp;IF(J20="","",","&amp;IFERROR(VLOOKUP($J20,【選択肢】!$K$3:$O$75,5,)," ")&amp;IF(K20="","",","&amp;IFERROR(VLOOKUP($K20,【選択肢】!$K$3:$O$75,5,)," ")&amp;IF(L20="","",","&amp;IFERROR(VLOOKUP($L20,【選択肢】!$K$3:$O$75,5,)," ")&amp;IF(M20="","",","&amp;IFERROR(VLOOKUP($M20,【選択肢】!$K$3:$O$75,5,)," "))))))))</f>
        <v/>
      </c>
      <c r="Q20" s="511"/>
      <c r="R20" s="492"/>
      <c r="S20" s="491"/>
      <c r="T20" s="491"/>
      <c r="U20" s="491"/>
      <c r="V20" s="491"/>
      <c r="W20" s="491"/>
      <c r="X20" s="491"/>
    </row>
    <row r="21" spans="2:24" s="473" customFormat="1" x14ac:dyDescent="0.15">
      <c r="B21" s="514"/>
      <c r="C21" s="513"/>
      <c r="D21" s="508"/>
      <c r="E21" s="507"/>
      <c r="F21" s="507"/>
      <c r="G21" s="505">
        <f t="shared" si="0"/>
        <v>0</v>
      </c>
      <c r="H21" s="512"/>
      <c r="I21" s="512"/>
      <c r="J21" s="512"/>
      <c r="K21" s="512"/>
      <c r="L21" s="512"/>
      <c r="M21" s="512"/>
      <c r="N21" s="503" t="str">
        <f>IF(H21="","",(IFERROR(VLOOKUP($H21,【選択肢】!$K$3:$O$75,2,)," ")&amp;IF(I21="","",","&amp;IFERROR(VLOOKUP($I21,【選択肢】!$K$3:$O$75,2,)," ")&amp;IF(J21="","",","&amp;IFERROR(VLOOKUP($J21,【選択肢】!$K$3:$O$75,2,)," ")&amp;IF(K21="","",","&amp;IFERROR(VLOOKUP($K21,【選択肢】!$K$3:$O$75,2,)," ")&amp;IF(L21="","",","&amp;IFERROR(VLOOKUP($L21,【選択肢】!$K$3:$O$75,2,)," ")&amp;IF(M21="","",","&amp;IFERROR(VLOOKUP($M21,【選択肢】!$K$3:$O$75,2,)," "))))))))</f>
        <v/>
      </c>
      <c r="O21" s="503" t="str">
        <f>IF(H21="","",(IFERROR(VLOOKUP($H21,【選択肢】!$K$3:$O$75,4,)," ")&amp;IF(I21="","",","&amp;IFERROR(VLOOKUP($I21,【選択肢】!$K$3:$O$75,4,)," ")&amp;IF(J21="","",","&amp;IFERROR(VLOOKUP($J21,【選択肢】!$K$3:$O$75,4,)," ")&amp;IF(K21="","",","&amp;IFERROR(VLOOKUP($K21,【選択肢】!$K$3:$O$75,4,)," ")&amp;IF(L21="","",","&amp;IFERROR(VLOOKUP($L21,【選択肢】!$K$3:$O$75,4,)," ")&amp;IF(M21="","",","&amp;IFERROR(VLOOKUP($M21,【選択肢】!$K$3:$O$75,4,)," "))))))))</f>
        <v/>
      </c>
      <c r="P21" s="503" t="str">
        <f>IF(H21="","",(IFERROR(VLOOKUP($H21,【選択肢】!$K$3:$O$75,5,)," ")&amp;IF(I21="","",","&amp;IFERROR(VLOOKUP($I21,【選択肢】!$K$3:$O$75,5,)," ")&amp;IF(J21="","",","&amp;IFERROR(VLOOKUP($J21,【選択肢】!$K$3:$O$75,5,)," ")&amp;IF(K21="","",","&amp;IFERROR(VLOOKUP($K21,【選択肢】!$K$3:$O$75,5,)," ")&amp;IF(L21="","",","&amp;IFERROR(VLOOKUP($L21,【選択肢】!$K$3:$O$75,5,)," ")&amp;IF(M21="","",","&amp;IFERROR(VLOOKUP($M21,【選択肢】!$K$3:$O$75,5,)," "))))))))</f>
        <v/>
      </c>
      <c r="Q21" s="511"/>
      <c r="R21" s="492"/>
      <c r="S21" s="491"/>
      <c r="T21" s="491"/>
      <c r="U21" s="491"/>
      <c r="V21" s="491"/>
      <c r="W21" s="491"/>
      <c r="X21" s="491"/>
    </row>
    <row r="22" spans="2:24" s="473" customFormat="1" x14ac:dyDescent="0.15">
      <c r="B22" s="514"/>
      <c r="C22" s="513"/>
      <c r="D22" s="508"/>
      <c r="E22" s="507"/>
      <c r="F22" s="507"/>
      <c r="G22" s="505">
        <f>SUM(E22+F22)</f>
        <v>0</v>
      </c>
      <c r="H22" s="512"/>
      <c r="I22" s="512"/>
      <c r="J22" s="512"/>
      <c r="K22" s="512"/>
      <c r="L22" s="512"/>
      <c r="M22" s="512"/>
      <c r="N22" s="503" t="str">
        <f>IF(H22="","",(IFERROR(VLOOKUP($H22,【選択肢】!$K$3:$O$75,2,)," ")&amp;IF(I22="","",","&amp;IFERROR(VLOOKUP($I22,【選択肢】!$K$3:$O$75,2,)," ")&amp;IF(J22="","",","&amp;IFERROR(VLOOKUP($J22,【選択肢】!$K$3:$O$75,2,)," ")&amp;IF(K22="","",","&amp;IFERROR(VLOOKUP($K22,【選択肢】!$K$3:$O$75,2,)," ")&amp;IF(L22="","",","&amp;IFERROR(VLOOKUP($L22,【選択肢】!$K$3:$O$75,2,)," ")&amp;IF(M22="","",","&amp;IFERROR(VLOOKUP($M22,【選択肢】!$K$3:$O$75,2,)," "))))))))</f>
        <v/>
      </c>
      <c r="O22" s="503" t="str">
        <f>IF(H22="","",(IFERROR(VLOOKUP($H22,【選択肢】!$K$3:$O$75,4,)," ")&amp;IF(I22="","",","&amp;IFERROR(VLOOKUP($I22,【選択肢】!$K$3:$O$75,4,)," ")&amp;IF(J22="","",","&amp;IFERROR(VLOOKUP($J22,【選択肢】!$K$3:$O$75,4,)," ")&amp;IF(K22="","",","&amp;IFERROR(VLOOKUP($K22,【選択肢】!$K$3:$O$75,4,)," ")&amp;IF(L22="","",","&amp;IFERROR(VLOOKUP($L22,【選択肢】!$K$3:$O$75,4,)," ")&amp;IF(M22="","",","&amp;IFERROR(VLOOKUP($M22,【選択肢】!$K$3:$O$75,4,)," "))))))))</f>
        <v/>
      </c>
      <c r="P22" s="503" t="str">
        <f>IF(H22="","",(IFERROR(VLOOKUP($H22,【選択肢】!$K$3:$O$75,5,)," ")&amp;IF(I22="","",","&amp;IFERROR(VLOOKUP($I22,【選択肢】!$K$3:$O$75,5,)," ")&amp;IF(J22="","",","&amp;IFERROR(VLOOKUP($J22,【選択肢】!$K$3:$O$75,5,)," ")&amp;IF(K22="","",","&amp;IFERROR(VLOOKUP($K22,【選択肢】!$K$3:$O$75,5,)," ")&amp;IF(L22="","",","&amp;IFERROR(VLOOKUP($L22,【選択肢】!$K$3:$O$75,5,)," ")&amp;IF(M22="","",","&amp;IFERROR(VLOOKUP($M22,【選択肢】!$K$3:$O$75,5,)," "))))))))</f>
        <v/>
      </c>
      <c r="Q22" s="511"/>
      <c r="R22" s="492"/>
      <c r="S22" s="491"/>
      <c r="T22" s="491"/>
      <c r="U22" s="491"/>
      <c r="V22" s="491"/>
      <c r="W22" s="491"/>
      <c r="X22" s="491"/>
    </row>
    <row r="23" spans="2:24" s="473" customFormat="1" x14ac:dyDescent="0.15">
      <c r="B23" s="510"/>
      <c r="C23" s="509"/>
      <c r="D23" s="508"/>
      <c r="E23" s="507"/>
      <c r="F23" s="506"/>
      <c r="G23" s="505">
        <f>SUM(E23+F23)</f>
        <v>0</v>
      </c>
      <c r="H23" s="504"/>
      <c r="I23" s="504"/>
      <c r="J23" s="504"/>
      <c r="K23" s="504"/>
      <c r="L23" s="504"/>
      <c r="M23" s="504"/>
      <c r="N23" s="503" t="str">
        <f>IF(H23="","",(IFERROR(VLOOKUP($H23,【選択肢】!$K$3:$O$75,2,)," ")&amp;IF(I23="","",","&amp;IFERROR(VLOOKUP($I23,【選択肢】!$K$3:$O$75,2,)," ")&amp;IF(J23="","",","&amp;IFERROR(VLOOKUP($J23,【選択肢】!$K$3:$O$75,2,)," ")&amp;IF(K23="","",","&amp;IFERROR(VLOOKUP($K23,【選択肢】!$K$3:$O$75,2,)," ")&amp;IF(L23="","",","&amp;IFERROR(VLOOKUP($L23,【選択肢】!$K$3:$O$75,2,)," ")&amp;IF(M23="","",","&amp;IFERROR(VLOOKUP($M23,【選択肢】!$K$3:$O$75,2,)," "))))))))</f>
        <v/>
      </c>
      <c r="O23" s="503" t="str">
        <f>IF(H23="","",(IFERROR(VLOOKUP($H23,【選択肢】!$K$3:$O$75,4,)," ")&amp;IF(I23="","",","&amp;IFERROR(VLOOKUP($I23,【選択肢】!$K$3:$O$75,4,)," ")&amp;IF(J23="","",","&amp;IFERROR(VLOOKUP($J23,【選択肢】!$K$3:$O$75,4,)," ")&amp;IF(K23="","",","&amp;IFERROR(VLOOKUP($K23,【選択肢】!$K$3:$O$75,4,)," ")&amp;IF(L23="","",","&amp;IFERROR(VLOOKUP($L23,【選択肢】!$K$3:$O$75,4,)," ")&amp;IF(M23="","",","&amp;IFERROR(VLOOKUP($M23,【選択肢】!$K$3:$O$75,4,)," "))))))))</f>
        <v/>
      </c>
      <c r="P23" s="503" t="str">
        <f>IF(H23="","",(IFERROR(VLOOKUP($H23,【選択肢】!$K$3:$O$75,5,)," ")&amp;IF(I23="","",","&amp;IFERROR(VLOOKUP($I23,【選択肢】!$K$3:$O$75,5,)," ")&amp;IF(J23="","",","&amp;IFERROR(VLOOKUP($J23,【選択肢】!$K$3:$O$75,5,)," ")&amp;IF(K23="","",","&amp;IFERROR(VLOOKUP($K23,【選択肢】!$K$3:$O$75,5,)," ")&amp;IF(L23="","",","&amp;IFERROR(VLOOKUP($L23,【選択肢】!$K$3:$O$75,5,)," ")&amp;IF(M23="","",","&amp;IFERROR(VLOOKUP($M23,【選択肢】!$K$3:$O$75,5,)," "))))))))</f>
        <v/>
      </c>
      <c r="Q23" s="502"/>
      <c r="R23" s="492"/>
      <c r="S23" s="491"/>
      <c r="T23" s="491"/>
      <c r="U23" s="491"/>
      <c r="V23" s="491"/>
      <c r="W23" s="491"/>
      <c r="X23" s="491"/>
    </row>
    <row r="24" spans="2:24" x14ac:dyDescent="0.15">
      <c r="B24" s="514"/>
      <c r="C24" s="513"/>
      <c r="D24" s="508"/>
      <c r="E24" s="507"/>
      <c r="F24" s="507"/>
      <c r="G24" s="505"/>
      <c r="H24" s="512"/>
      <c r="I24" s="512"/>
      <c r="J24" s="512"/>
      <c r="K24" s="512"/>
      <c r="L24" s="512"/>
      <c r="M24" s="512"/>
      <c r="N24" s="503" t="str">
        <f>IF(H24="","",(IFERROR(VLOOKUP($H24,【選択肢】!$K$3:$O$75,2,)," ")&amp;IF(I24="","",","&amp;IFERROR(VLOOKUP($I24,【選択肢】!$K$3:$O$75,2,)," ")&amp;IF(J24="","",","&amp;IFERROR(VLOOKUP($J24,【選択肢】!$K$3:$O$75,2,)," ")&amp;IF(K24="","",","&amp;IFERROR(VLOOKUP($K24,【選択肢】!$K$3:$O$75,2,)," ")&amp;IF(L24="","",","&amp;IFERROR(VLOOKUP($L24,【選択肢】!$K$3:$O$75,2,)," ")&amp;IF(M24="","",","&amp;IFERROR(VLOOKUP($M24,【選択肢】!$K$3:$O$75,2,)," "))))))))</f>
        <v/>
      </c>
      <c r="O24" s="503" t="str">
        <f>IF(H24="","",(IFERROR(VLOOKUP($H24,【選択肢】!$K$3:$O$75,4,)," ")&amp;IF(I24="","",","&amp;IFERROR(VLOOKUP($I24,【選択肢】!$K$3:$O$75,4,)," ")&amp;IF(J24="","",","&amp;IFERROR(VLOOKUP($J24,【選択肢】!$K$3:$O$75,4,)," ")&amp;IF(K24="","",","&amp;IFERROR(VLOOKUP($K24,【選択肢】!$K$3:$O$75,4,)," ")&amp;IF(L24="","",","&amp;IFERROR(VLOOKUP($L24,【選択肢】!$K$3:$O$75,4,)," ")&amp;IF(M24="","",","&amp;IFERROR(VLOOKUP($M24,【選択肢】!$K$3:$O$75,4,)," "))))))))</f>
        <v/>
      </c>
      <c r="P24" s="503" t="str">
        <f>IF(H24="","",(IFERROR(VLOOKUP($H24,【選択肢】!$K$3:$O$75,5,)," ")&amp;IF(I24="","",","&amp;IFERROR(VLOOKUP($I24,【選択肢】!$K$3:$O$75,5,)," ")&amp;IF(J24="","",","&amp;IFERROR(VLOOKUP($J24,【選択肢】!$K$3:$O$75,5,)," ")&amp;IF(K24="","",","&amp;IFERROR(VLOOKUP($K24,【選択肢】!$K$3:$O$75,5,)," ")&amp;IF(L24="","",","&amp;IFERROR(VLOOKUP($L24,【選択肢】!$K$3:$O$75,5,)," ")&amp;IF(M24="","",","&amp;IFERROR(VLOOKUP($M24,【選択肢】!$K$3:$O$75,5,)," "))))))))</f>
        <v/>
      </c>
      <c r="Q24" s="502"/>
      <c r="R24" s="492"/>
      <c r="S24" s="491"/>
      <c r="T24" s="491"/>
      <c r="U24" s="491"/>
      <c r="V24" s="491"/>
      <c r="W24" s="491"/>
      <c r="X24" s="491"/>
    </row>
    <row r="25" spans="2:24" s="473" customFormat="1" x14ac:dyDescent="0.15">
      <c r="B25" s="514"/>
      <c r="C25" s="513"/>
      <c r="D25" s="508"/>
      <c r="E25" s="507"/>
      <c r="F25" s="507"/>
      <c r="G25" s="505"/>
      <c r="H25" s="512"/>
      <c r="I25" s="512"/>
      <c r="J25" s="512"/>
      <c r="K25" s="512"/>
      <c r="L25" s="512"/>
      <c r="M25" s="512"/>
      <c r="N25" s="503" t="str">
        <f>IF(H25="","",(IFERROR(VLOOKUP($H25,【選択肢】!$K$3:$O$75,2,)," ")&amp;IF(I25="","",","&amp;IFERROR(VLOOKUP($I25,【選択肢】!$K$3:$O$75,2,)," ")&amp;IF(J25="","",","&amp;IFERROR(VLOOKUP($J25,【選択肢】!$K$3:$O$75,2,)," ")&amp;IF(K25="","",","&amp;IFERROR(VLOOKUP($K25,【選択肢】!$K$3:$O$75,2,)," ")&amp;IF(L25="","",","&amp;IFERROR(VLOOKUP($L25,【選択肢】!$K$3:$O$75,2,)," ")&amp;IF(M25="","",","&amp;IFERROR(VLOOKUP($M25,【選択肢】!$K$3:$O$75,2,)," "))))))))</f>
        <v/>
      </c>
      <c r="O25" s="503" t="str">
        <f>IF(H25="","",(IFERROR(VLOOKUP($H25,【選択肢】!$K$3:$O$75,4,)," ")&amp;IF(I25="","",","&amp;IFERROR(VLOOKUP($I25,【選択肢】!$K$3:$O$75,4,)," ")&amp;IF(J25="","",","&amp;IFERROR(VLOOKUP($J25,【選択肢】!$K$3:$O$75,4,)," ")&amp;IF(K25="","",","&amp;IFERROR(VLOOKUP($K25,【選択肢】!$K$3:$O$75,4,)," ")&amp;IF(L25="","",","&amp;IFERROR(VLOOKUP($L25,【選択肢】!$K$3:$O$75,4,)," ")&amp;IF(M25="","",","&amp;IFERROR(VLOOKUP($M25,【選択肢】!$K$3:$O$75,4,)," "))))))))</f>
        <v/>
      </c>
      <c r="P25" s="503" t="str">
        <f>IF(H25="","",(IFERROR(VLOOKUP($H25,【選択肢】!$K$3:$O$75,5,)," ")&amp;IF(I25="","",","&amp;IFERROR(VLOOKUP($I25,【選択肢】!$K$3:$O$75,5,)," ")&amp;IF(J25="","",","&amp;IFERROR(VLOOKUP($J25,【選択肢】!$K$3:$O$75,5,)," ")&amp;IF(K25="","",","&amp;IFERROR(VLOOKUP($K25,【選択肢】!$K$3:$O$75,5,)," ")&amp;IF(L25="","",","&amp;IFERROR(VLOOKUP($L25,【選択肢】!$K$3:$O$75,5,)," ")&amp;IF(M25="","",","&amp;IFERROR(VLOOKUP($M25,【選択肢】!$K$3:$O$75,5,)," "))))))))</f>
        <v/>
      </c>
      <c r="Q25" s="502"/>
      <c r="R25" s="492"/>
      <c r="S25" s="491"/>
      <c r="T25" s="491"/>
      <c r="U25" s="491"/>
      <c r="V25" s="491"/>
      <c r="W25" s="491"/>
      <c r="X25" s="491"/>
    </row>
    <row r="26" spans="2:24" x14ac:dyDescent="0.15">
      <c r="B26" s="514"/>
      <c r="C26" s="513"/>
      <c r="D26" s="508"/>
      <c r="E26" s="507"/>
      <c r="F26" s="507"/>
      <c r="G26" s="505"/>
      <c r="H26" s="512"/>
      <c r="I26" s="512"/>
      <c r="J26" s="512"/>
      <c r="K26" s="512"/>
      <c r="L26" s="512"/>
      <c r="M26" s="512"/>
      <c r="N26" s="503" t="str">
        <f>IF(H26="","",(IFERROR(VLOOKUP($H26,【選択肢】!$K$3:$O$75,2,)," ")&amp;IF(I26="","",","&amp;IFERROR(VLOOKUP($I26,【選択肢】!$K$3:$O$75,2,)," ")&amp;IF(J26="","",","&amp;IFERROR(VLOOKUP($J26,【選択肢】!$K$3:$O$75,2,)," ")&amp;IF(K26="","",","&amp;IFERROR(VLOOKUP($K26,【選択肢】!$K$3:$O$75,2,)," ")&amp;IF(L26="","",","&amp;IFERROR(VLOOKUP($L26,【選択肢】!$K$3:$O$75,2,)," ")&amp;IF(M26="","",","&amp;IFERROR(VLOOKUP($M26,【選択肢】!$K$3:$O$75,2,)," "))))))))</f>
        <v/>
      </c>
      <c r="O26" s="503" t="str">
        <f>IF(H26="","",(IFERROR(VLOOKUP($H26,【選択肢】!$K$3:$O$75,4,)," ")&amp;IF(I26="","",","&amp;IFERROR(VLOOKUP($I26,【選択肢】!$K$3:$O$75,4,)," ")&amp;IF(J26="","",","&amp;IFERROR(VLOOKUP($J26,【選択肢】!$K$3:$O$75,4,)," ")&amp;IF(K26="","",","&amp;IFERROR(VLOOKUP($K26,【選択肢】!$K$3:$O$75,4,)," ")&amp;IF(L26="","",","&amp;IFERROR(VLOOKUP($L26,【選択肢】!$K$3:$O$75,4,)," ")&amp;IF(M26="","",","&amp;IFERROR(VLOOKUP($M26,【選択肢】!$K$3:$O$75,4,)," "))))))))</f>
        <v/>
      </c>
      <c r="P26" s="503" t="str">
        <f>IF(H26="","",(IFERROR(VLOOKUP($H26,【選択肢】!$K$3:$O$75,5,)," ")&amp;IF(I26="","",","&amp;IFERROR(VLOOKUP($I26,【選択肢】!$K$3:$O$75,5,)," ")&amp;IF(J26="","",","&amp;IFERROR(VLOOKUP($J26,【選択肢】!$K$3:$O$75,5,)," ")&amp;IF(K26="","",","&amp;IFERROR(VLOOKUP($K26,【選択肢】!$K$3:$O$75,5,)," ")&amp;IF(L26="","",","&amp;IFERROR(VLOOKUP($L26,【選択肢】!$K$3:$O$75,5,)," ")&amp;IF(M26="","",","&amp;IFERROR(VLOOKUP($M26,【選択肢】!$K$3:$O$75,5,)," "))))))))</f>
        <v/>
      </c>
      <c r="Q26" s="502"/>
      <c r="R26" s="492"/>
      <c r="S26" s="491"/>
      <c r="T26" s="491"/>
      <c r="U26" s="491"/>
      <c r="V26" s="491"/>
      <c r="W26" s="491"/>
      <c r="X26" s="491"/>
    </row>
    <row r="27" spans="2:24" x14ac:dyDescent="0.15">
      <c r="B27" s="510"/>
      <c r="C27" s="509"/>
      <c r="D27" s="508"/>
      <c r="E27" s="507"/>
      <c r="F27" s="506"/>
      <c r="G27" s="505">
        <f t="shared" ref="G27" si="1">SUM(E27+F27)</f>
        <v>0</v>
      </c>
      <c r="H27" s="504"/>
      <c r="I27" s="504"/>
      <c r="J27" s="504"/>
      <c r="K27" s="504"/>
      <c r="L27" s="504"/>
      <c r="M27" s="504"/>
      <c r="N27" s="503" t="str">
        <f>IF(H27="","",(IFERROR(VLOOKUP($H27,【選択肢】!$K$3:$O$75,2,)," ")&amp;IF(I27="","",","&amp;IFERROR(VLOOKUP($I27,【選択肢】!$K$3:$O$75,2,)," ")&amp;IF(J27="","",","&amp;IFERROR(VLOOKUP($J27,【選択肢】!$K$3:$O$75,2,)," ")&amp;IF(K27="","",","&amp;IFERROR(VLOOKUP($K27,【選択肢】!$K$3:$O$75,2,)," ")&amp;IF(L27="","",","&amp;IFERROR(VLOOKUP($L27,【選択肢】!$K$3:$O$75,2,)," ")&amp;IF(M27="","",","&amp;IFERROR(VLOOKUP($M27,【選択肢】!$K$3:$O$75,2,)," "))))))))</f>
        <v/>
      </c>
      <c r="O27" s="503" t="str">
        <f>IF(H27="","",(IFERROR(VLOOKUP($H27,【選択肢】!$K$3:$O$75,4,)," ")&amp;IF(I27="","",","&amp;IFERROR(VLOOKUP($I27,【選択肢】!$K$3:$O$75,4,)," ")&amp;IF(J27="","",","&amp;IFERROR(VLOOKUP($J27,【選択肢】!$K$3:$O$75,4,)," ")&amp;IF(K27="","",","&amp;IFERROR(VLOOKUP($K27,【選択肢】!$K$3:$O$75,4,)," ")&amp;IF(L27="","",","&amp;IFERROR(VLOOKUP($L27,【選択肢】!$K$3:$O$75,4,)," ")&amp;IF(M27="","",","&amp;IFERROR(VLOOKUP($M27,【選択肢】!$K$3:$O$75,4,)," "))))))))</f>
        <v/>
      </c>
      <c r="P27" s="503" t="str">
        <f>IF(H27="","",(IFERROR(VLOOKUP($H27,【選択肢】!$K$3:$O$75,5,)," ")&amp;IF(I27="","",","&amp;IFERROR(VLOOKUP($I27,【選択肢】!$K$3:$O$75,5,)," ")&amp;IF(J27="","",","&amp;IFERROR(VLOOKUP($J27,【選択肢】!$K$3:$O$75,5,)," ")&amp;IF(K27="","",","&amp;IFERROR(VLOOKUP($K27,【選択肢】!$K$3:$O$75,5,)," ")&amp;IF(L27="","",","&amp;IFERROR(VLOOKUP($L27,【選択肢】!$K$3:$O$75,5,)," ")&amp;IF(M27="","",","&amp;IFERROR(VLOOKUP($M27,【選択肢】!$K$3:$O$75,5,)," "))))))))</f>
        <v/>
      </c>
      <c r="Q27" s="502"/>
      <c r="R27" s="492"/>
      <c r="S27" s="491"/>
      <c r="T27" s="491"/>
      <c r="U27" s="491"/>
      <c r="V27" s="491"/>
      <c r="W27" s="491"/>
      <c r="X27" s="491"/>
    </row>
    <row r="28" spans="2:24" ht="26.25" customHeight="1" x14ac:dyDescent="0.15">
      <c r="B28" s="501"/>
      <c r="C28" s="500"/>
      <c r="D28" s="499"/>
      <c r="E28" s="498"/>
      <c r="F28" s="497" t="s">
        <v>195</v>
      </c>
      <c r="G28" s="496"/>
      <c r="H28" s="495"/>
      <c r="I28" s="495"/>
      <c r="J28" s="495"/>
      <c r="K28" s="495"/>
      <c r="L28" s="495"/>
      <c r="M28" s="495"/>
      <c r="N28" s="494"/>
      <c r="O28" s="494"/>
      <c r="P28" s="494"/>
      <c r="Q28" s="493"/>
      <c r="R28" s="492"/>
      <c r="S28" s="491"/>
      <c r="T28" s="491"/>
      <c r="U28" s="491"/>
      <c r="V28" s="491"/>
      <c r="W28" s="491"/>
      <c r="X28" s="491"/>
    </row>
    <row r="29" spans="2:24" ht="18" customHeight="1" x14ac:dyDescent="0.15">
      <c r="B29" s="485"/>
      <c r="C29" s="484"/>
      <c r="D29" s="483"/>
      <c r="E29" s="482"/>
      <c r="F29" s="482"/>
      <c r="G29" s="481"/>
      <c r="H29" s="480"/>
      <c r="I29" s="480"/>
      <c r="J29" s="480"/>
      <c r="K29" s="480"/>
      <c r="L29" s="480"/>
      <c r="M29" s="480"/>
      <c r="N29" s="479"/>
      <c r="O29" s="478"/>
      <c r="P29" s="477"/>
      <c r="Q29" s="474"/>
    </row>
    <row r="30" spans="2:24" ht="34.5" customHeight="1" x14ac:dyDescent="0.15">
      <c r="B30" s="485"/>
      <c r="C30" s="484"/>
      <c r="D30" s="483"/>
      <c r="E30" s="490" t="s">
        <v>245</v>
      </c>
      <c r="F30" s="489" t="s">
        <v>249</v>
      </c>
      <c r="G30" s="488" t="s">
        <v>75</v>
      </c>
      <c r="H30" s="480"/>
      <c r="I30" s="480"/>
      <c r="J30" s="480"/>
      <c r="K30" s="480"/>
      <c r="L30" s="480"/>
      <c r="M30" s="480"/>
      <c r="N30" s="479"/>
      <c r="O30" s="478"/>
      <c r="P30" s="477"/>
      <c r="Q30" s="474"/>
    </row>
    <row r="31" spans="2:24" ht="33" customHeight="1" x14ac:dyDescent="0.15">
      <c r="B31" s="1658" t="s">
        <v>712</v>
      </c>
      <c r="C31" s="1658"/>
      <c r="D31" s="1658"/>
      <c r="E31" s="487">
        <f>MAX(E9:E28)</f>
        <v>0</v>
      </c>
      <c r="F31" s="487">
        <f>MAX(F9:F28)</f>
        <v>0</v>
      </c>
      <c r="G31" s="486">
        <f>SUM(E31+F31)</f>
        <v>0</v>
      </c>
      <c r="H31" s="480"/>
      <c r="I31" s="480"/>
      <c r="J31" s="480"/>
      <c r="K31" s="480"/>
      <c r="L31" s="480"/>
      <c r="M31" s="480"/>
      <c r="N31" s="479"/>
      <c r="O31" s="478"/>
      <c r="P31" s="477"/>
      <c r="Q31" s="474"/>
    </row>
    <row r="32" spans="2:24" ht="33" customHeight="1" x14ac:dyDescent="0.15">
      <c r="B32" s="485"/>
      <c r="C32" s="484"/>
      <c r="D32" s="483"/>
      <c r="E32" s="482"/>
      <c r="F32" s="482"/>
      <c r="G32" s="481"/>
      <c r="H32" s="480"/>
      <c r="I32" s="480"/>
      <c r="J32" s="480"/>
      <c r="K32" s="480"/>
      <c r="L32" s="480"/>
      <c r="M32" s="480"/>
      <c r="N32" s="479"/>
      <c r="O32" s="478"/>
      <c r="P32" s="477"/>
      <c r="Q32" s="474"/>
    </row>
    <row r="33" spans="2:17" ht="18" customHeight="1" x14ac:dyDescent="0.15">
      <c r="B33" s="1649"/>
      <c r="C33" s="1650"/>
      <c r="D33" s="1651"/>
      <c r="E33" s="476"/>
      <c r="F33" s="476"/>
      <c r="G33" s="476"/>
      <c r="H33" s="476"/>
      <c r="I33" s="476"/>
      <c r="J33" s="476"/>
      <c r="K33" s="476"/>
      <c r="L33" s="476"/>
      <c r="M33" s="476"/>
      <c r="N33" s="475"/>
      <c r="O33" s="474"/>
      <c r="P33" s="1652"/>
      <c r="Q33" s="1653"/>
    </row>
    <row r="34" spans="2:17" ht="18" customHeight="1" x14ac:dyDescent="0.15">
      <c r="B34" s="1649"/>
      <c r="C34" s="1650"/>
      <c r="D34" s="1651"/>
      <c r="E34" s="476"/>
      <c r="F34" s="476"/>
      <c r="G34" s="476"/>
      <c r="H34" s="476"/>
      <c r="I34" s="476"/>
      <c r="J34" s="476"/>
      <c r="K34" s="476"/>
      <c r="L34" s="476"/>
      <c r="M34" s="476"/>
      <c r="N34" s="475"/>
      <c r="P34" s="1652"/>
      <c r="Q34" s="1653"/>
    </row>
    <row r="35" spans="2:17" ht="18" customHeight="1" x14ac:dyDescent="0.15">
      <c r="B35" s="1649"/>
      <c r="C35" s="1650"/>
      <c r="D35" s="1651"/>
      <c r="E35" s="476"/>
      <c r="F35" s="476"/>
      <c r="G35" s="476"/>
      <c r="H35" s="476"/>
      <c r="I35" s="476"/>
      <c r="J35" s="476"/>
      <c r="K35" s="476"/>
      <c r="L35" s="476"/>
      <c r="M35" s="476"/>
      <c r="N35" s="475"/>
      <c r="O35" s="474"/>
      <c r="P35" s="1652"/>
      <c r="Q35" s="1653"/>
    </row>
    <row r="36" spans="2:17" ht="18" customHeight="1" x14ac:dyDescent="0.15">
      <c r="B36" s="1649"/>
      <c r="C36" s="1650"/>
      <c r="D36" s="1651"/>
      <c r="E36" s="476"/>
      <c r="F36" s="476"/>
      <c r="G36" s="476"/>
      <c r="H36" s="476"/>
      <c r="I36" s="476"/>
      <c r="J36" s="476"/>
      <c r="K36" s="476"/>
      <c r="L36" s="476"/>
      <c r="M36" s="476"/>
      <c r="N36" s="475"/>
      <c r="O36" s="474"/>
      <c r="P36" s="1652"/>
      <c r="Q36" s="1653"/>
    </row>
    <row r="37" spans="2:17" ht="18" customHeight="1" x14ac:dyDescent="0.15">
      <c r="B37" s="1649"/>
      <c r="C37" s="1650"/>
      <c r="D37" s="1651"/>
      <c r="E37" s="476"/>
      <c r="F37" s="476"/>
      <c r="G37" s="476"/>
      <c r="H37" s="476"/>
      <c r="I37" s="476"/>
      <c r="J37" s="476"/>
      <c r="K37" s="476"/>
      <c r="L37" s="476"/>
      <c r="M37" s="476"/>
      <c r="N37" s="475"/>
      <c r="P37" s="1652"/>
      <c r="Q37" s="1653"/>
    </row>
    <row r="38" spans="2:17" ht="18" customHeight="1" x14ac:dyDescent="0.15">
      <c r="B38" s="1649"/>
      <c r="C38" s="1650"/>
      <c r="D38" s="1651"/>
      <c r="E38" s="476"/>
      <c r="F38" s="476"/>
      <c r="G38" s="476"/>
      <c r="H38" s="476"/>
      <c r="I38" s="476"/>
      <c r="J38" s="476"/>
      <c r="K38" s="476"/>
      <c r="L38" s="476"/>
      <c r="M38" s="476"/>
      <c r="N38" s="475"/>
      <c r="O38" s="474"/>
      <c r="P38" s="1652"/>
      <c r="Q38" s="1653"/>
    </row>
    <row r="39" spans="2:17" ht="18" customHeight="1" x14ac:dyDescent="0.15">
      <c r="B39" s="1649"/>
      <c r="C39" s="1650"/>
      <c r="D39" s="1651"/>
      <c r="E39" s="476"/>
      <c r="F39" s="476"/>
      <c r="G39" s="476"/>
      <c r="H39" s="476"/>
      <c r="I39" s="476"/>
      <c r="J39" s="476"/>
      <c r="K39" s="476"/>
      <c r="L39" s="476"/>
      <c r="M39" s="476"/>
      <c r="N39" s="475"/>
      <c r="O39" s="474"/>
      <c r="P39" s="1652"/>
      <c r="Q39" s="1653"/>
    </row>
    <row r="40" spans="2:17" ht="18" customHeight="1" x14ac:dyDescent="0.15">
      <c r="B40" s="1649"/>
      <c r="C40" s="1650"/>
      <c r="D40" s="1651"/>
      <c r="E40" s="476"/>
      <c r="F40" s="476"/>
      <c r="G40" s="476"/>
      <c r="H40" s="476"/>
      <c r="I40" s="476"/>
      <c r="J40" s="476"/>
      <c r="K40" s="476"/>
      <c r="L40" s="476"/>
      <c r="M40" s="476"/>
      <c r="N40" s="476"/>
      <c r="P40" s="1652"/>
      <c r="Q40" s="1653"/>
    </row>
    <row r="41" spans="2:17" ht="18" customHeight="1" x14ac:dyDescent="0.15">
      <c r="B41" s="1649"/>
      <c r="C41" s="1650"/>
      <c r="D41" s="1651"/>
      <c r="E41" s="476"/>
      <c r="F41" s="476"/>
      <c r="G41" s="476"/>
      <c r="H41" s="476"/>
      <c r="I41" s="476"/>
      <c r="J41" s="476"/>
      <c r="K41" s="476"/>
      <c r="L41" s="476"/>
      <c r="M41" s="476"/>
      <c r="N41" s="475"/>
      <c r="O41" s="474"/>
      <c r="P41" s="1652"/>
      <c r="Q41" s="1653"/>
    </row>
    <row r="42" spans="2:17" ht="18" customHeight="1" x14ac:dyDescent="0.15">
      <c r="B42" s="1649"/>
      <c r="C42" s="1650"/>
      <c r="D42" s="1651"/>
      <c r="E42" s="476"/>
      <c r="F42" s="476"/>
      <c r="G42" s="476"/>
      <c r="H42" s="476"/>
      <c r="I42" s="476"/>
      <c r="J42" s="476"/>
      <c r="K42" s="476"/>
      <c r="L42" s="476"/>
      <c r="M42" s="476"/>
      <c r="N42" s="475"/>
      <c r="O42" s="474"/>
      <c r="P42" s="1652"/>
      <c r="Q42" s="1653"/>
    </row>
    <row r="43" spans="2:17" ht="18" customHeight="1" x14ac:dyDescent="0.15">
      <c r="B43" s="1649"/>
      <c r="C43" s="1650"/>
      <c r="D43" s="1651"/>
      <c r="E43" s="476"/>
      <c r="F43" s="476"/>
      <c r="G43" s="476"/>
      <c r="H43" s="476"/>
      <c r="I43" s="476"/>
      <c r="J43" s="476"/>
      <c r="K43" s="476"/>
      <c r="L43" s="476"/>
      <c r="M43" s="476"/>
      <c r="N43" s="475"/>
      <c r="P43" s="1652"/>
      <c r="Q43" s="1653"/>
    </row>
    <row r="44" spans="2:17" ht="18" customHeight="1" x14ac:dyDescent="0.15">
      <c r="B44" s="1649"/>
      <c r="C44" s="1650"/>
      <c r="D44" s="1651"/>
      <c r="E44" s="476"/>
      <c r="F44" s="476"/>
      <c r="G44" s="476"/>
      <c r="H44" s="476"/>
      <c r="I44" s="476"/>
      <c r="J44" s="476"/>
      <c r="K44" s="476"/>
      <c r="L44" s="476"/>
      <c r="M44" s="476"/>
      <c r="N44" s="475"/>
      <c r="O44" s="474"/>
      <c r="P44" s="1652"/>
      <c r="Q44" s="1653"/>
    </row>
    <row r="45" spans="2:17" ht="18" customHeight="1" x14ac:dyDescent="0.15">
      <c r="B45" s="1649"/>
      <c r="C45" s="1650"/>
      <c r="D45" s="1651"/>
      <c r="E45" s="476"/>
      <c r="F45" s="476"/>
      <c r="G45" s="476"/>
      <c r="H45" s="476"/>
      <c r="I45" s="476"/>
      <c r="J45" s="476"/>
      <c r="K45" s="476"/>
      <c r="L45" s="476"/>
      <c r="M45" s="476"/>
      <c r="N45" s="475"/>
      <c r="O45" s="474"/>
      <c r="P45" s="1652"/>
      <c r="Q45" s="1653"/>
    </row>
    <row r="46" spans="2:17" ht="18" customHeight="1" x14ac:dyDescent="0.15">
      <c r="B46" s="1649"/>
      <c r="C46" s="1650"/>
      <c r="D46" s="1651"/>
      <c r="E46" s="476"/>
      <c r="F46" s="476"/>
      <c r="G46" s="476"/>
      <c r="H46" s="476"/>
      <c r="I46" s="476"/>
      <c r="J46" s="476"/>
      <c r="K46" s="476"/>
      <c r="L46" s="476"/>
      <c r="M46" s="476"/>
      <c r="N46" s="475"/>
      <c r="P46" s="1652"/>
      <c r="Q46" s="1653"/>
    </row>
    <row r="47" spans="2:17" ht="18" customHeight="1" x14ac:dyDescent="0.15">
      <c r="B47" s="1649"/>
      <c r="C47" s="1650"/>
      <c r="D47" s="1651"/>
      <c r="E47" s="476"/>
      <c r="F47" s="476"/>
      <c r="G47" s="476"/>
      <c r="H47" s="476"/>
      <c r="I47" s="476"/>
      <c r="J47" s="476"/>
      <c r="K47" s="476"/>
      <c r="L47" s="476"/>
      <c r="M47" s="476"/>
      <c r="N47" s="475"/>
      <c r="O47" s="474"/>
      <c r="P47" s="1652"/>
      <c r="Q47" s="1653"/>
    </row>
    <row r="48" spans="2:17" ht="18" customHeight="1" x14ac:dyDescent="0.15">
      <c r="B48" s="1649"/>
      <c r="C48" s="1650"/>
      <c r="D48" s="1651"/>
      <c r="E48" s="476"/>
      <c r="F48" s="476"/>
      <c r="G48" s="476"/>
      <c r="H48" s="476"/>
      <c r="I48" s="476"/>
      <c r="J48" s="476"/>
      <c r="K48" s="476"/>
      <c r="L48" s="476"/>
      <c r="M48" s="476"/>
      <c r="N48" s="475"/>
      <c r="O48" s="474"/>
      <c r="P48" s="1652"/>
      <c r="Q48" s="1653"/>
    </row>
    <row r="49" spans="2:17" ht="18" customHeight="1" x14ac:dyDescent="0.15">
      <c r="B49" s="1649"/>
      <c r="C49" s="1650"/>
      <c r="D49" s="1651"/>
      <c r="E49" s="476"/>
      <c r="F49" s="476"/>
      <c r="G49" s="476"/>
      <c r="H49" s="476"/>
      <c r="I49" s="476"/>
      <c r="J49" s="476"/>
      <c r="K49" s="476"/>
      <c r="L49" s="476"/>
      <c r="M49" s="476"/>
      <c r="N49" s="475"/>
      <c r="P49" s="1652"/>
      <c r="Q49" s="1653"/>
    </row>
    <row r="50" spans="2:17" ht="18" customHeight="1" x14ac:dyDescent="0.15">
      <c r="B50" s="1649"/>
      <c r="C50" s="1650"/>
      <c r="D50" s="1651"/>
      <c r="E50" s="476"/>
      <c r="F50" s="476"/>
      <c r="G50" s="476"/>
      <c r="H50" s="476"/>
      <c r="I50" s="476"/>
      <c r="J50" s="476"/>
      <c r="K50" s="476"/>
      <c r="L50" s="476"/>
      <c r="M50" s="476"/>
      <c r="N50" s="475"/>
      <c r="O50" s="474"/>
      <c r="P50" s="1652"/>
      <c r="Q50" s="1653"/>
    </row>
    <row r="51" spans="2:17" ht="18" customHeight="1" x14ac:dyDescent="0.15">
      <c r="B51" s="1649"/>
      <c r="C51" s="1650"/>
      <c r="D51" s="1651"/>
      <c r="E51" s="476"/>
      <c r="F51" s="476"/>
      <c r="G51" s="476"/>
      <c r="H51" s="476"/>
      <c r="I51" s="476"/>
      <c r="J51" s="476"/>
      <c r="K51" s="476"/>
      <c r="L51" s="476"/>
      <c r="M51" s="476"/>
      <c r="N51" s="475"/>
      <c r="O51" s="474"/>
      <c r="P51" s="1652"/>
      <c r="Q51" s="1653"/>
    </row>
    <row r="52" spans="2:17" ht="18" customHeight="1" x14ac:dyDescent="0.15">
      <c r="B52" s="1649"/>
      <c r="C52" s="1650"/>
      <c r="D52" s="1651"/>
      <c r="E52" s="476"/>
      <c r="F52" s="476"/>
      <c r="G52" s="476"/>
      <c r="H52" s="476"/>
      <c r="I52" s="476"/>
      <c r="J52" s="476"/>
      <c r="K52" s="476"/>
      <c r="L52" s="476"/>
      <c r="M52" s="476"/>
      <c r="N52" s="475"/>
      <c r="P52" s="1652"/>
      <c r="Q52" s="1653"/>
    </row>
    <row r="53" spans="2:17" ht="18" customHeight="1" x14ac:dyDescent="0.15">
      <c r="B53" s="1649"/>
      <c r="C53" s="1650"/>
      <c r="D53" s="1651"/>
      <c r="E53" s="476"/>
      <c r="F53" s="476"/>
      <c r="G53" s="476"/>
      <c r="H53" s="476"/>
      <c r="I53" s="476"/>
      <c r="J53" s="476"/>
      <c r="K53" s="476"/>
      <c r="L53" s="476"/>
      <c r="M53" s="476"/>
      <c r="N53" s="475"/>
      <c r="O53" s="474"/>
      <c r="P53" s="1652"/>
      <c r="Q53" s="1653"/>
    </row>
    <row r="54" spans="2:17" ht="18" customHeight="1" x14ac:dyDescent="0.15">
      <c r="B54" s="1649"/>
      <c r="C54" s="1650"/>
      <c r="D54" s="1651"/>
      <c r="E54" s="476"/>
      <c r="F54" s="476"/>
      <c r="G54" s="476"/>
      <c r="H54" s="476"/>
      <c r="I54" s="476"/>
      <c r="J54" s="476"/>
      <c r="K54" s="476"/>
      <c r="L54" s="476"/>
      <c r="M54" s="476"/>
      <c r="N54" s="475"/>
      <c r="O54" s="474"/>
      <c r="P54" s="1652"/>
      <c r="Q54" s="1653"/>
    </row>
    <row r="55" spans="2:17" ht="18" customHeight="1" x14ac:dyDescent="0.15">
      <c r="B55" s="1649"/>
      <c r="C55" s="1650"/>
      <c r="D55" s="1651"/>
      <c r="E55" s="476"/>
      <c r="F55" s="476"/>
      <c r="G55" s="476"/>
      <c r="H55" s="476"/>
      <c r="I55" s="476"/>
      <c r="J55" s="476"/>
      <c r="K55" s="476"/>
      <c r="L55" s="476"/>
      <c r="M55" s="476"/>
      <c r="N55" s="475"/>
      <c r="P55" s="1652"/>
      <c r="Q55" s="1653"/>
    </row>
    <row r="56" spans="2:17" ht="18" customHeight="1" x14ac:dyDescent="0.15">
      <c r="B56" s="1649"/>
      <c r="C56" s="1650"/>
      <c r="D56" s="1651"/>
      <c r="E56" s="476"/>
      <c r="F56" s="476"/>
      <c r="G56" s="476"/>
      <c r="H56" s="476"/>
      <c r="I56" s="476"/>
      <c r="J56" s="476"/>
      <c r="K56" s="476"/>
      <c r="L56" s="476"/>
      <c r="M56" s="476"/>
      <c r="N56" s="475"/>
      <c r="O56" s="474"/>
      <c r="P56" s="1652"/>
      <c r="Q56" s="1653"/>
    </row>
    <row r="57" spans="2:17" ht="18" customHeight="1" x14ac:dyDescent="0.15">
      <c r="B57" s="1649"/>
      <c r="C57" s="1650"/>
      <c r="D57" s="1651"/>
      <c r="E57" s="476"/>
      <c r="F57" s="476"/>
      <c r="G57" s="476"/>
      <c r="H57" s="476"/>
      <c r="I57" s="476"/>
      <c r="J57" s="476"/>
      <c r="K57" s="476"/>
      <c r="L57" s="476"/>
      <c r="M57" s="476"/>
      <c r="N57" s="475"/>
      <c r="O57" s="474"/>
      <c r="P57" s="1652"/>
      <c r="Q57" s="1653"/>
    </row>
    <row r="58" spans="2:17" ht="18" customHeight="1" x14ac:dyDescent="0.15">
      <c r="B58" s="1649"/>
      <c r="C58" s="1650"/>
      <c r="D58" s="1651"/>
      <c r="E58" s="476"/>
      <c r="F58" s="476"/>
      <c r="G58" s="476"/>
      <c r="H58" s="476"/>
      <c r="I58" s="476"/>
      <c r="J58" s="476"/>
      <c r="K58" s="476"/>
      <c r="L58" s="476"/>
      <c r="M58" s="476"/>
      <c r="N58" s="475"/>
      <c r="P58" s="1652"/>
      <c r="Q58" s="1653"/>
    </row>
    <row r="59" spans="2:17" ht="18" customHeight="1" x14ac:dyDescent="0.15">
      <c r="B59" s="1649"/>
      <c r="C59" s="1650"/>
      <c r="D59" s="1651"/>
      <c r="E59" s="476"/>
      <c r="F59" s="476"/>
      <c r="G59" s="476"/>
      <c r="H59" s="476"/>
      <c r="I59" s="476"/>
      <c r="J59" s="476"/>
      <c r="K59" s="476"/>
      <c r="L59" s="476"/>
      <c r="M59" s="476"/>
      <c r="N59" s="475"/>
      <c r="O59" s="474"/>
      <c r="P59" s="1652"/>
      <c r="Q59" s="1653"/>
    </row>
    <row r="60" spans="2:17" ht="18" customHeight="1" x14ac:dyDescent="0.15">
      <c r="B60" s="1649"/>
      <c r="C60" s="1650"/>
      <c r="D60" s="1651"/>
      <c r="E60" s="476"/>
      <c r="F60" s="476"/>
      <c r="G60" s="476"/>
      <c r="H60" s="476"/>
      <c r="I60" s="476"/>
      <c r="J60" s="476"/>
      <c r="K60" s="476"/>
      <c r="L60" s="476"/>
      <c r="M60" s="476"/>
      <c r="N60" s="475"/>
      <c r="O60" s="474"/>
      <c r="P60" s="1652"/>
      <c r="Q60" s="1653"/>
    </row>
    <row r="61" spans="2:17" ht="18" customHeight="1" x14ac:dyDescent="0.15">
      <c r="B61" s="1649"/>
      <c r="C61" s="1650"/>
      <c r="D61" s="1651"/>
      <c r="E61" s="476"/>
      <c r="F61" s="476"/>
      <c r="G61" s="476"/>
      <c r="H61" s="476"/>
      <c r="I61" s="476"/>
      <c r="J61" s="476"/>
      <c r="K61" s="476"/>
      <c r="L61" s="476"/>
      <c r="M61" s="476"/>
      <c r="N61" s="475"/>
      <c r="P61" s="1652"/>
      <c r="Q61" s="1653"/>
    </row>
    <row r="62" spans="2:17" ht="18" customHeight="1" x14ac:dyDescent="0.15">
      <c r="B62" s="1649"/>
      <c r="C62" s="1650"/>
      <c r="D62" s="1651"/>
      <c r="E62" s="476"/>
      <c r="F62" s="476"/>
      <c r="G62" s="476"/>
      <c r="H62" s="476"/>
      <c r="I62" s="476"/>
      <c r="J62" s="476"/>
      <c r="K62" s="476"/>
      <c r="L62" s="476"/>
      <c r="M62" s="476"/>
      <c r="N62" s="475"/>
      <c r="O62" s="474"/>
      <c r="P62" s="1652"/>
      <c r="Q62" s="1653"/>
    </row>
    <row r="63" spans="2:17" ht="18" customHeight="1" x14ac:dyDescent="0.15">
      <c r="B63" s="1649"/>
      <c r="C63" s="1650"/>
      <c r="D63" s="1651"/>
      <c r="E63" s="476"/>
      <c r="F63" s="476"/>
      <c r="G63" s="476"/>
      <c r="H63" s="476"/>
      <c r="I63" s="476"/>
      <c r="J63" s="476"/>
      <c r="K63" s="476"/>
      <c r="L63" s="476"/>
      <c r="M63" s="476"/>
      <c r="N63" s="475"/>
      <c r="O63" s="474"/>
      <c r="P63" s="1652"/>
      <c r="Q63" s="1653"/>
    </row>
    <row r="64" spans="2:17" ht="18" customHeight="1" x14ac:dyDescent="0.15">
      <c r="B64" s="1649"/>
      <c r="C64" s="1650"/>
      <c r="D64" s="1651"/>
      <c r="E64" s="476"/>
      <c r="F64" s="476"/>
      <c r="G64" s="476"/>
      <c r="H64" s="476"/>
      <c r="I64" s="476"/>
      <c r="J64" s="476"/>
      <c r="K64" s="476"/>
      <c r="L64" s="476"/>
      <c r="M64" s="476"/>
      <c r="N64" s="475"/>
      <c r="P64" s="1652"/>
      <c r="Q64" s="1653"/>
    </row>
    <row r="65" spans="2:17" ht="18" customHeight="1" x14ac:dyDescent="0.15">
      <c r="B65" s="1649"/>
      <c r="C65" s="1650"/>
      <c r="D65" s="1651"/>
      <c r="E65" s="476"/>
      <c r="F65" s="476"/>
      <c r="G65" s="476"/>
      <c r="H65" s="476"/>
      <c r="I65" s="476"/>
      <c r="J65" s="476"/>
      <c r="K65" s="476"/>
      <c r="L65" s="476"/>
      <c r="M65" s="476"/>
      <c r="N65" s="475"/>
      <c r="O65" s="474"/>
      <c r="P65" s="1652"/>
      <c r="Q65" s="1653"/>
    </row>
    <row r="66" spans="2:17" ht="18" customHeight="1" x14ac:dyDescent="0.15">
      <c r="B66" s="1649"/>
      <c r="C66" s="1650"/>
      <c r="D66" s="1651"/>
      <c r="E66" s="476"/>
      <c r="F66" s="476"/>
      <c r="G66" s="476"/>
      <c r="H66" s="476"/>
      <c r="I66" s="476"/>
      <c r="J66" s="476"/>
      <c r="K66" s="476"/>
      <c r="L66" s="476"/>
      <c r="M66" s="476"/>
      <c r="N66" s="475"/>
      <c r="O66" s="474"/>
      <c r="P66" s="1652"/>
      <c r="Q66" s="1653"/>
    </row>
    <row r="67" spans="2:17" ht="18" customHeight="1" x14ac:dyDescent="0.15">
      <c r="B67" s="1649"/>
      <c r="C67" s="1650"/>
      <c r="D67" s="1651"/>
      <c r="E67" s="476"/>
      <c r="F67" s="476"/>
      <c r="G67" s="476"/>
      <c r="H67" s="476"/>
      <c r="I67" s="476"/>
      <c r="J67" s="476"/>
      <c r="K67" s="476"/>
      <c r="L67" s="476"/>
      <c r="M67" s="476"/>
      <c r="N67" s="475"/>
      <c r="P67" s="1652"/>
      <c r="Q67" s="1653"/>
    </row>
    <row r="68" spans="2:17" ht="18" customHeight="1" x14ac:dyDescent="0.15">
      <c r="B68" s="1649"/>
      <c r="C68" s="1650"/>
      <c r="D68" s="1651"/>
      <c r="E68" s="476"/>
      <c r="F68" s="476"/>
      <c r="G68" s="476"/>
      <c r="H68" s="476"/>
      <c r="I68" s="476"/>
      <c r="J68" s="476"/>
      <c r="K68" s="476"/>
      <c r="L68" s="476"/>
      <c r="M68" s="476"/>
      <c r="N68" s="475"/>
      <c r="O68" s="474"/>
      <c r="P68" s="1652"/>
      <c r="Q68" s="1653"/>
    </row>
    <row r="69" spans="2:17" ht="18" customHeight="1" x14ac:dyDescent="0.15">
      <c r="B69" s="1649"/>
      <c r="C69" s="1650"/>
      <c r="D69" s="1651"/>
      <c r="E69" s="476"/>
      <c r="F69" s="476"/>
      <c r="G69" s="476"/>
      <c r="H69" s="476"/>
      <c r="I69" s="476"/>
      <c r="J69" s="476"/>
      <c r="K69" s="476"/>
      <c r="L69" s="476"/>
      <c r="M69" s="476"/>
      <c r="N69" s="475"/>
      <c r="O69" s="474"/>
      <c r="P69" s="1652"/>
      <c r="Q69" s="1653"/>
    </row>
    <row r="70" spans="2:17" ht="18" customHeight="1" x14ac:dyDescent="0.15">
      <c r="B70" s="1649"/>
      <c r="C70" s="1650"/>
      <c r="D70" s="1651"/>
      <c r="E70" s="476"/>
      <c r="F70" s="476"/>
      <c r="G70" s="476"/>
      <c r="H70" s="476"/>
      <c r="I70" s="476"/>
      <c r="J70" s="476"/>
      <c r="K70" s="476"/>
      <c r="L70" s="476"/>
      <c r="M70" s="476"/>
      <c r="N70" s="475"/>
      <c r="P70" s="1652"/>
      <c r="Q70" s="1653"/>
    </row>
    <row r="71" spans="2:17" ht="18" customHeight="1" x14ac:dyDescent="0.15">
      <c r="B71" s="1649"/>
      <c r="C71" s="1650"/>
      <c r="D71" s="1651"/>
      <c r="E71" s="476"/>
      <c r="F71" s="476"/>
      <c r="G71" s="476"/>
      <c r="H71" s="476"/>
      <c r="I71" s="476"/>
      <c r="J71" s="476"/>
      <c r="K71" s="476"/>
      <c r="L71" s="476"/>
      <c r="M71" s="476"/>
      <c r="N71" s="475"/>
      <c r="O71" s="474"/>
      <c r="P71" s="1652"/>
      <c r="Q71" s="1653"/>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7"/>
  <sheetViews>
    <sheetView showGridLines="0" showZeros="0" view="pageBreakPreview" zoomScaleNormal="100" zoomScaleSheetLayoutView="100" workbookViewId="0">
      <selection activeCell="B5" sqref="B5:M5"/>
    </sheetView>
  </sheetViews>
  <sheetFormatPr defaultColWidth="9" defaultRowHeight="16.5" x14ac:dyDescent="0.4"/>
  <cols>
    <col min="1" max="1" width="1.25" style="581" customWidth="1"/>
    <col min="2" max="2" width="6.5" style="581" customWidth="1"/>
    <col min="3" max="3" width="11.375" style="582" customWidth="1"/>
    <col min="4" max="4" width="16.625" style="581" customWidth="1"/>
    <col min="5" max="5" width="15.875" style="581" customWidth="1"/>
    <col min="6" max="6" width="7.25" style="581" customWidth="1"/>
    <col min="7" max="8" width="12.75" style="581" customWidth="1"/>
    <col min="9" max="9" width="14.875" style="581" customWidth="1"/>
    <col min="10" max="10" width="6.75" style="581" customWidth="1"/>
    <col min="11" max="11" width="9.875" style="581" customWidth="1"/>
    <col min="12" max="12" width="11.125" style="581" customWidth="1"/>
    <col min="13" max="13" width="8.25" style="581" customWidth="1"/>
    <col min="14" max="14" width="1.25" style="581" customWidth="1"/>
    <col min="15" max="15" width="9" style="581"/>
    <col min="16" max="19" width="16.25" style="581" customWidth="1"/>
    <col min="20" max="16384" width="9" style="581"/>
  </cols>
  <sheetData>
    <row r="1" spans="2:13" ht="19.5" x14ac:dyDescent="0.45">
      <c r="B1" s="667" t="s">
        <v>1017</v>
      </c>
    </row>
    <row r="2" spans="2:13" ht="19.5" x14ac:dyDescent="0.45">
      <c r="B2" s="905" t="s">
        <v>1204</v>
      </c>
      <c r="C2" s="906"/>
      <c r="D2" s="907"/>
      <c r="E2" s="907"/>
      <c r="F2" s="907"/>
      <c r="G2" s="907"/>
      <c r="H2" s="907"/>
      <c r="I2" s="666"/>
      <c r="J2" s="466"/>
      <c r="K2" s="666"/>
      <c r="L2" s="666"/>
      <c r="M2" s="908" t="s">
        <v>1205</v>
      </c>
    </row>
    <row r="3" spans="2:13" s="666" customFormat="1" ht="18.75" customHeight="1" x14ac:dyDescent="0.15">
      <c r="D3" s="527"/>
      <c r="E3" s="865" t="s">
        <v>1242</v>
      </c>
      <c r="F3" s="526" t="s">
        <v>1016</v>
      </c>
      <c r="G3" s="526"/>
      <c r="H3" s="526"/>
      <c r="J3" s="466" t="s">
        <v>1015</v>
      </c>
      <c r="K3" s="1693" t="str">
        <f>'はじめに（PC）'!D4&amp;""</f>
        <v/>
      </c>
      <c r="L3" s="1693"/>
      <c r="M3" s="1693"/>
    </row>
    <row r="4" spans="2:13" s="666" customFormat="1" ht="15" customHeight="1" x14ac:dyDescent="0.15">
      <c r="B4" s="1669" t="s">
        <v>1014</v>
      </c>
      <c r="C4" s="1669"/>
      <c r="D4" s="1669"/>
      <c r="E4" s="1669"/>
      <c r="F4" s="1669"/>
      <c r="G4" s="1669"/>
      <c r="H4" s="1669"/>
      <c r="I4" s="1669"/>
      <c r="J4" s="1669"/>
      <c r="K4" s="1669"/>
      <c r="L4" s="1669"/>
      <c r="M4" s="1669"/>
    </row>
    <row r="5" spans="2:13" s="666" customFormat="1" ht="27" customHeight="1" x14ac:dyDescent="0.15">
      <c r="B5" s="1670" t="s">
        <v>1013</v>
      </c>
      <c r="C5" s="1670"/>
      <c r="D5" s="1670"/>
      <c r="E5" s="1670"/>
      <c r="F5" s="1670"/>
      <c r="G5" s="1670"/>
      <c r="H5" s="1670"/>
      <c r="I5" s="1670"/>
      <c r="J5" s="1670"/>
      <c r="K5" s="1670"/>
      <c r="L5" s="1670"/>
      <c r="M5" s="1670"/>
    </row>
    <row r="6" spans="2:13" s="666" customFormat="1" ht="32.450000000000003" customHeight="1" x14ac:dyDescent="0.15">
      <c r="B6" s="1670" t="s">
        <v>1012</v>
      </c>
      <c r="C6" s="1670"/>
      <c r="D6" s="1670"/>
      <c r="E6" s="1670"/>
      <c r="F6" s="1670"/>
      <c r="G6" s="1670"/>
      <c r="H6" s="1670"/>
      <c r="I6" s="1670"/>
      <c r="J6" s="1670"/>
      <c r="K6" s="1670"/>
      <c r="L6" s="1670"/>
      <c r="M6" s="1670"/>
    </row>
    <row r="7" spans="2:13" s="666" customFormat="1" ht="28.5" customHeight="1" x14ac:dyDescent="0.15">
      <c r="B7" s="1670" t="s">
        <v>1011</v>
      </c>
      <c r="C7" s="1670"/>
      <c r="D7" s="1670"/>
      <c r="E7" s="1670"/>
      <c r="F7" s="1670"/>
      <c r="G7" s="1670"/>
      <c r="H7" s="1670"/>
      <c r="I7" s="1670"/>
      <c r="J7" s="1670"/>
      <c r="K7" s="1670"/>
      <c r="L7" s="1670"/>
      <c r="M7" s="1670"/>
    </row>
    <row r="8" spans="2:13" ht="36" customHeight="1" x14ac:dyDescent="0.4">
      <c r="B8" s="665" t="s">
        <v>1010</v>
      </c>
      <c r="C8" s="662" t="s">
        <v>1009</v>
      </c>
      <c r="D8" s="1671" t="s">
        <v>1008</v>
      </c>
      <c r="E8" s="1672"/>
      <c r="F8" s="664" t="s">
        <v>264</v>
      </c>
      <c r="G8" s="663" t="s">
        <v>1007</v>
      </c>
      <c r="H8" s="662" t="s">
        <v>1006</v>
      </c>
      <c r="I8" s="661" t="s">
        <v>1005</v>
      </c>
      <c r="J8" s="660" t="s">
        <v>1004</v>
      </c>
      <c r="K8" s="659" t="s">
        <v>1003</v>
      </c>
      <c r="L8" s="658" t="s">
        <v>1002</v>
      </c>
      <c r="M8" s="657" t="s">
        <v>1001</v>
      </c>
    </row>
    <row r="9" spans="2:13" ht="18.75" customHeight="1" x14ac:dyDescent="0.4">
      <c r="B9" s="653"/>
      <c r="C9" s="641"/>
      <c r="D9" s="1667"/>
      <c r="E9" s="1668"/>
      <c r="F9" s="920"/>
      <c r="G9" s="651"/>
      <c r="H9" s="650"/>
      <c r="I9" s="638">
        <f>G9-H9</f>
        <v>0</v>
      </c>
      <c r="J9" s="656"/>
      <c r="K9" s="655"/>
      <c r="L9" s="654"/>
      <c r="M9" s="634"/>
    </row>
    <row r="10" spans="2:13" ht="18.75" customHeight="1" x14ac:dyDescent="0.4">
      <c r="B10" s="653"/>
      <c r="C10" s="641"/>
      <c r="D10" s="1673"/>
      <c r="E10" s="1674"/>
      <c r="F10" s="921"/>
      <c r="G10" s="640"/>
      <c r="H10" s="639"/>
      <c r="I10" s="638">
        <f t="shared" ref="I10:I27" ca="1" si="0">IF((OFFSET(I10,-1,0)+G10-H10)&gt;=0,OFFSET(I10,-1,0)+G10-H10,"")</f>
        <v>0</v>
      </c>
      <c r="J10" s="637"/>
      <c r="K10" s="636"/>
      <c r="L10" s="635"/>
      <c r="M10" s="634"/>
    </row>
    <row r="11" spans="2:13" ht="18.75" customHeight="1" x14ac:dyDescent="0.4">
      <c r="B11" s="642"/>
      <c r="C11" s="641"/>
      <c r="D11" s="1673"/>
      <c r="E11" s="1674"/>
      <c r="F11" s="922"/>
      <c r="G11" s="640"/>
      <c r="H11" s="639"/>
      <c r="I11" s="652">
        <f ca="1">IF((OFFSET(I11,-1,0)+G11-H11)&gt;=0,OFFSET(I11,-1,0)+G11-H11,"")</f>
        <v>0</v>
      </c>
      <c r="J11" s="637"/>
      <c r="K11" s="636"/>
      <c r="L11" s="635"/>
      <c r="M11" s="634"/>
    </row>
    <row r="12" spans="2:13" ht="18.75" customHeight="1" x14ac:dyDescent="0.4">
      <c r="B12" s="642"/>
      <c r="C12" s="641"/>
      <c r="D12" s="1673"/>
      <c r="E12" s="1674"/>
      <c r="F12" s="921"/>
      <c r="G12" s="640"/>
      <c r="H12" s="639"/>
      <c r="I12" s="638">
        <f ca="1">IF((OFFSET(I12,-1,0)+G12-H12)&gt;=0,OFFSET(I12,-1,0)+G12-H12,"")</f>
        <v>0</v>
      </c>
      <c r="J12" s="637"/>
      <c r="K12" s="636"/>
      <c r="L12" s="635"/>
      <c r="M12" s="634"/>
    </row>
    <row r="13" spans="2:13" ht="18.75" customHeight="1" x14ac:dyDescent="0.4">
      <c r="B13" s="642"/>
      <c r="C13" s="641"/>
      <c r="D13" s="1673"/>
      <c r="E13" s="1674"/>
      <c r="F13" s="921"/>
      <c r="G13" s="651"/>
      <c r="H13" s="650"/>
      <c r="I13" s="638">
        <f t="shared" ca="1" si="0"/>
        <v>0</v>
      </c>
      <c r="J13" s="637"/>
      <c r="K13" s="636"/>
      <c r="L13" s="635"/>
      <c r="M13" s="634"/>
    </row>
    <row r="14" spans="2:13" ht="18.75" customHeight="1" x14ac:dyDescent="0.4">
      <c r="B14" s="642"/>
      <c r="C14" s="641"/>
      <c r="D14" s="1673"/>
      <c r="E14" s="1674"/>
      <c r="F14" s="921"/>
      <c r="G14" s="640"/>
      <c r="H14" s="639"/>
      <c r="I14" s="638">
        <f t="shared" ca="1" si="0"/>
        <v>0</v>
      </c>
      <c r="J14" s="637"/>
      <c r="K14" s="636"/>
      <c r="L14" s="635"/>
      <c r="M14" s="634"/>
    </row>
    <row r="15" spans="2:13" ht="18.75" customHeight="1" x14ac:dyDescent="0.4">
      <c r="B15" s="649"/>
      <c r="C15" s="641"/>
      <c r="D15" s="1675"/>
      <c r="E15" s="1676"/>
      <c r="F15" s="923"/>
      <c r="G15" s="648"/>
      <c r="H15" s="647"/>
      <c r="I15" s="646">
        <f ca="1">IF((OFFSET(I15,-1,0)+G15-H15)&gt;=0,OFFSET(I15,-1,0)+G15-H15,"")</f>
        <v>0</v>
      </c>
      <c r="J15" s="645"/>
      <c r="K15" s="644"/>
      <c r="L15" s="643"/>
      <c r="M15" s="634"/>
    </row>
    <row r="16" spans="2:13" ht="18.75" customHeight="1" x14ac:dyDescent="0.4">
      <c r="B16" s="642"/>
      <c r="C16" s="641"/>
      <c r="D16" s="1677"/>
      <c r="E16" s="1678"/>
      <c r="F16" s="921"/>
      <c r="G16" s="640"/>
      <c r="H16" s="639"/>
      <c r="I16" s="638">
        <f t="shared" ca="1" si="0"/>
        <v>0</v>
      </c>
      <c r="J16" s="637"/>
      <c r="K16" s="636"/>
      <c r="L16" s="635"/>
      <c r="M16" s="634"/>
    </row>
    <row r="17" spans="2:13" ht="18.75" customHeight="1" x14ac:dyDescent="0.4">
      <c r="B17" s="642"/>
      <c r="C17" s="641"/>
      <c r="D17" s="1673"/>
      <c r="E17" s="1674"/>
      <c r="F17" s="921"/>
      <c r="G17" s="640"/>
      <c r="H17" s="639"/>
      <c r="I17" s="638">
        <f t="shared" ca="1" si="0"/>
        <v>0</v>
      </c>
      <c r="J17" s="637"/>
      <c r="K17" s="636"/>
      <c r="L17" s="635"/>
      <c r="M17" s="634"/>
    </row>
    <row r="18" spans="2:13" ht="18.75" customHeight="1" x14ac:dyDescent="0.4">
      <c r="B18" s="642"/>
      <c r="C18" s="641"/>
      <c r="D18" s="1673"/>
      <c r="E18" s="1674"/>
      <c r="F18" s="921"/>
      <c r="G18" s="640"/>
      <c r="H18" s="639"/>
      <c r="I18" s="638">
        <f ca="1">IF((OFFSET(I18,-1,0)+G18-H18)&gt;=0,OFFSET(I18,-1,0)+G18-H18,"")</f>
        <v>0</v>
      </c>
      <c r="J18" s="637"/>
      <c r="K18" s="636"/>
      <c r="L18" s="635"/>
      <c r="M18" s="634"/>
    </row>
    <row r="19" spans="2:13" ht="18.75" customHeight="1" x14ac:dyDescent="0.4">
      <c r="B19" s="642"/>
      <c r="C19" s="641"/>
      <c r="D19" s="1673"/>
      <c r="E19" s="1674"/>
      <c r="F19" s="921"/>
      <c r="G19" s="640"/>
      <c r="H19" s="639"/>
      <c r="I19" s="638">
        <f t="shared" ca="1" si="0"/>
        <v>0</v>
      </c>
      <c r="J19" s="637"/>
      <c r="K19" s="636"/>
      <c r="L19" s="635"/>
      <c r="M19" s="634"/>
    </row>
    <row r="20" spans="2:13" ht="18.75" customHeight="1" x14ac:dyDescent="0.4">
      <c r="B20" s="642"/>
      <c r="C20" s="641"/>
      <c r="D20" s="1673"/>
      <c r="E20" s="1674"/>
      <c r="F20" s="921"/>
      <c r="G20" s="640"/>
      <c r="H20" s="639"/>
      <c r="I20" s="638">
        <f t="shared" ca="1" si="0"/>
        <v>0</v>
      </c>
      <c r="J20" s="637"/>
      <c r="K20" s="636"/>
      <c r="L20" s="635"/>
      <c r="M20" s="634"/>
    </row>
    <row r="21" spans="2:13" ht="18.75" customHeight="1" x14ac:dyDescent="0.4">
      <c r="B21" s="642"/>
      <c r="C21" s="641"/>
      <c r="D21" s="1673"/>
      <c r="E21" s="1674"/>
      <c r="F21" s="921"/>
      <c r="G21" s="640"/>
      <c r="H21" s="639"/>
      <c r="I21" s="638">
        <f ca="1">IF((OFFSET(I21,-1,0)+G21-H21)&gt;=0,OFFSET(I21,-1,0)+G21-H21,"")</f>
        <v>0</v>
      </c>
      <c r="J21" s="637"/>
      <c r="K21" s="636"/>
      <c r="L21" s="635"/>
      <c r="M21" s="634"/>
    </row>
    <row r="22" spans="2:13" ht="18.75" customHeight="1" x14ac:dyDescent="0.4">
      <c r="B22" s="642"/>
      <c r="C22" s="641"/>
      <c r="D22" s="1673"/>
      <c r="E22" s="1674"/>
      <c r="F22" s="921"/>
      <c r="G22" s="640"/>
      <c r="H22" s="639"/>
      <c r="I22" s="638">
        <f ca="1">IF((OFFSET(I22,-1,0)+G22-H22)&gt;=0,OFFSET(I22,-1,0)+G22-H22,"")</f>
        <v>0</v>
      </c>
      <c r="J22" s="637"/>
      <c r="K22" s="636"/>
      <c r="L22" s="635"/>
      <c r="M22" s="634"/>
    </row>
    <row r="23" spans="2:13" ht="18.75" customHeight="1" x14ac:dyDescent="0.4">
      <c r="B23" s="642"/>
      <c r="C23" s="641"/>
      <c r="D23" s="1673"/>
      <c r="E23" s="1674"/>
      <c r="F23" s="921"/>
      <c r="G23" s="640"/>
      <c r="H23" s="639"/>
      <c r="I23" s="638">
        <f ca="1">IF((OFFSET(I23,-1,0)+G23-H23)&gt;=0,OFFSET(I23,-1,0)+G23-H23,"")</f>
        <v>0</v>
      </c>
      <c r="J23" s="637"/>
      <c r="K23" s="636"/>
      <c r="L23" s="635"/>
      <c r="M23" s="634"/>
    </row>
    <row r="24" spans="2:13" ht="18.75" customHeight="1" x14ac:dyDescent="0.4">
      <c r="B24" s="642"/>
      <c r="C24" s="641"/>
      <c r="D24" s="1673"/>
      <c r="E24" s="1674"/>
      <c r="F24" s="921"/>
      <c r="G24" s="640"/>
      <c r="H24" s="639"/>
      <c r="I24" s="638">
        <f ca="1">IF((OFFSET(I24,-1,0)+G24-H24)&gt;=0,OFFSET(I24,-1,0)+G24-H24,"")</f>
        <v>0</v>
      </c>
      <c r="J24" s="637"/>
      <c r="K24" s="636"/>
      <c r="L24" s="635"/>
      <c r="M24" s="634"/>
    </row>
    <row r="25" spans="2:13" ht="18.75" customHeight="1" x14ac:dyDescent="0.4">
      <c r="B25" s="642"/>
      <c r="C25" s="641"/>
      <c r="D25" s="1673"/>
      <c r="E25" s="1674"/>
      <c r="F25" s="921"/>
      <c r="G25" s="640"/>
      <c r="H25" s="639"/>
      <c r="I25" s="638">
        <f t="shared" ca="1" si="0"/>
        <v>0</v>
      </c>
      <c r="J25" s="637"/>
      <c r="K25" s="636"/>
      <c r="L25" s="635"/>
      <c r="M25" s="634"/>
    </row>
    <row r="26" spans="2:13" ht="18.75" customHeight="1" x14ac:dyDescent="0.4">
      <c r="B26" s="642"/>
      <c r="C26" s="641"/>
      <c r="D26" s="1673"/>
      <c r="E26" s="1674"/>
      <c r="F26" s="921"/>
      <c r="G26" s="640"/>
      <c r="H26" s="639"/>
      <c r="I26" s="638">
        <f t="shared" ca="1" si="0"/>
        <v>0</v>
      </c>
      <c r="J26" s="637"/>
      <c r="K26" s="636"/>
      <c r="L26" s="635"/>
      <c r="M26" s="634"/>
    </row>
    <row r="27" spans="2:13" ht="18.75" customHeight="1" x14ac:dyDescent="0.4">
      <c r="B27" s="642"/>
      <c r="C27" s="641"/>
      <c r="D27" s="1673"/>
      <c r="E27" s="1674"/>
      <c r="F27" s="921"/>
      <c r="G27" s="640"/>
      <c r="H27" s="639"/>
      <c r="I27" s="638">
        <f t="shared" ca="1" si="0"/>
        <v>0</v>
      </c>
      <c r="J27" s="637"/>
      <c r="K27" s="636"/>
      <c r="L27" s="635"/>
      <c r="M27" s="634"/>
    </row>
    <row r="28" spans="2:13" ht="16.5" customHeight="1" thickBot="1" x14ac:dyDescent="0.45">
      <c r="B28" s="883"/>
      <c r="C28" s="884"/>
      <c r="D28" s="885" t="s">
        <v>1200</v>
      </c>
      <c r="E28" s="886"/>
      <c r="F28" s="887"/>
      <c r="G28" s="888"/>
      <c r="H28" s="889"/>
      <c r="I28" s="890"/>
      <c r="J28" s="891"/>
      <c r="K28" s="892"/>
      <c r="L28" s="893"/>
      <c r="M28" s="894"/>
    </row>
    <row r="29" spans="2:13" ht="19.5" customHeight="1" thickTop="1" x14ac:dyDescent="0.4">
      <c r="B29" s="1697" t="s">
        <v>990</v>
      </c>
      <c r="C29" s="1698"/>
      <c r="D29" s="1698"/>
      <c r="E29" s="1698"/>
      <c r="F29" s="1699"/>
      <c r="G29" s="633" t="str">
        <f ca="1">IF(SUM(G9:OFFSET(G29,-1,0))&gt;0,SUM(G9:OFFSET(G29,-1,0)),"")</f>
        <v/>
      </c>
      <c r="H29" s="632" t="str">
        <f ca="1">IF(SUM(H9:OFFSET(H29,-1,0))&gt;0,SUM(H9:OFFSET(H29,-1,0)),"")</f>
        <v/>
      </c>
      <c r="I29" s="631" t="str">
        <f ca="1">IFERROR(SUM(G29-H29),"")</f>
        <v/>
      </c>
      <c r="J29" s="630"/>
      <c r="K29" s="629"/>
      <c r="L29" s="628"/>
      <c r="M29" s="627"/>
    </row>
    <row r="30" spans="2:13" ht="18.75" customHeight="1" x14ac:dyDescent="0.4">
      <c r="B30" s="626" t="s">
        <v>1000</v>
      </c>
      <c r="C30" s="625"/>
      <c r="D30" s="624"/>
      <c r="E30" s="624"/>
      <c r="F30" s="623"/>
      <c r="G30" s="623"/>
      <c r="H30" s="622"/>
      <c r="I30" s="621"/>
      <c r="J30" s="621"/>
      <c r="K30" s="621"/>
    </row>
    <row r="31" spans="2:13" ht="18.75" customHeight="1" x14ac:dyDescent="0.4">
      <c r="B31" s="626"/>
      <c r="C31" s="625"/>
      <c r="D31" s="624"/>
      <c r="E31" s="624"/>
      <c r="F31" s="623"/>
      <c r="G31" s="623"/>
      <c r="H31" s="622"/>
      <c r="I31" s="621"/>
      <c r="J31" s="621"/>
      <c r="K31" s="621"/>
    </row>
    <row r="32" spans="2:13" ht="14.25" customHeight="1" x14ac:dyDescent="0.4">
      <c r="B32" s="620"/>
      <c r="C32" s="620"/>
      <c r="D32" s="620"/>
      <c r="E32" s="620"/>
      <c r="F32" s="620"/>
      <c r="G32" s="620"/>
      <c r="H32" s="620"/>
      <c r="I32" s="620"/>
      <c r="J32" s="620"/>
      <c r="K32" s="620"/>
    </row>
    <row r="33" spans="1:15" s="590" customFormat="1" ht="19.5" customHeight="1" x14ac:dyDescent="0.45">
      <c r="A33" s="592"/>
      <c r="B33" s="619" t="s">
        <v>998</v>
      </c>
      <c r="C33" s="618">
        <v>1</v>
      </c>
      <c r="D33" s="1700" t="s">
        <v>999</v>
      </c>
      <c r="E33" s="1700"/>
      <c r="F33" s="581"/>
      <c r="G33" s="617" t="s">
        <v>998</v>
      </c>
      <c r="H33" s="616">
        <v>2</v>
      </c>
      <c r="I33" s="615" t="s">
        <v>997</v>
      </c>
      <c r="J33" s="581"/>
      <c r="K33" s="614" t="s">
        <v>996</v>
      </c>
      <c r="L33" s="593"/>
      <c r="N33" s="592"/>
      <c r="O33" s="530"/>
    </row>
    <row r="34" spans="1:15" s="590" customFormat="1" ht="19.5" customHeight="1" x14ac:dyDescent="0.45">
      <c r="A34" s="592"/>
      <c r="B34" s="1679" t="s">
        <v>231</v>
      </c>
      <c r="C34" s="1679"/>
      <c r="D34" s="1680" t="s">
        <v>995</v>
      </c>
      <c r="E34" s="1682"/>
      <c r="F34" s="602"/>
      <c r="G34" s="1679" t="s">
        <v>231</v>
      </c>
      <c r="H34" s="1679"/>
      <c r="I34" s="1680" t="s">
        <v>995</v>
      </c>
      <c r="J34" s="1681"/>
      <c r="K34" s="1682"/>
      <c r="L34" s="591"/>
      <c r="N34" s="592"/>
    </row>
    <row r="35" spans="1:15" s="590" customFormat="1" ht="19.5" customHeight="1" x14ac:dyDescent="0.45">
      <c r="A35" s="592"/>
      <c r="B35" s="1679"/>
      <c r="C35" s="1679"/>
      <c r="D35" s="612" t="s">
        <v>994</v>
      </c>
      <c r="E35" s="613" t="s">
        <v>993</v>
      </c>
      <c r="F35" s="602"/>
      <c r="G35" s="1679"/>
      <c r="H35" s="1679"/>
      <c r="I35" s="612" t="s">
        <v>994</v>
      </c>
      <c r="J35" s="1683" t="s">
        <v>993</v>
      </c>
      <c r="K35" s="1684"/>
      <c r="L35" s="591"/>
      <c r="N35" s="592"/>
    </row>
    <row r="36" spans="1:15" s="590" customFormat="1" ht="19.5" customHeight="1" x14ac:dyDescent="0.45">
      <c r="A36" s="592"/>
      <c r="B36" s="1685" t="s">
        <v>303</v>
      </c>
      <c r="C36" s="1685"/>
      <c r="D36" s="611">
        <f>SUMIFS($G$9:$G$28,$C$9:$C$28,B36,$F$9:$F$28,$C$33)</f>
        <v>0</v>
      </c>
      <c r="E36" s="610"/>
      <c r="F36" s="602"/>
      <c r="G36" s="1685" t="s">
        <v>303</v>
      </c>
      <c r="H36" s="1685"/>
      <c r="I36" s="2056">
        <f>SUMIFS($G$9:$G$28,$C$9:$C$28,G36,$F$9:$F$28,$H$33)</f>
        <v>0</v>
      </c>
      <c r="J36" s="1686"/>
      <c r="K36" s="1687"/>
      <c r="L36" s="591"/>
      <c r="N36" s="592"/>
    </row>
    <row r="37" spans="1:15" s="590" customFormat="1" ht="19.5" customHeight="1" x14ac:dyDescent="0.45">
      <c r="A37" s="592"/>
      <c r="B37" s="1685" t="s">
        <v>315</v>
      </c>
      <c r="C37" s="1685"/>
      <c r="D37" s="609">
        <f>SUMIFS($G$9:$G$28,$C$9:$C$28,B37,$F$9:$F$28,$C$33)</f>
        <v>0</v>
      </c>
      <c r="E37" s="610"/>
      <c r="F37" s="602"/>
      <c r="G37" s="1685" t="s">
        <v>315</v>
      </c>
      <c r="H37" s="1685"/>
      <c r="I37" s="2056">
        <f>SUMIFS($G$9:$G$28,$C$9:$C$28,G37,$F$9:$F$28,$H$33)</f>
        <v>0</v>
      </c>
      <c r="J37" s="1686"/>
      <c r="K37" s="1687"/>
      <c r="L37" s="591"/>
      <c r="N37" s="592"/>
    </row>
    <row r="38" spans="1:15" s="590" customFormat="1" ht="19.5" customHeight="1" x14ac:dyDescent="0.45">
      <c r="A38" s="592"/>
      <c r="B38" s="1685" t="s">
        <v>324</v>
      </c>
      <c r="C38" s="1685"/>
      <c r="D38" s="609">
        <f>SUMIFS($G$9:$G$28,$C$9:$C$28,B38,$F$9:$F$28,$C$33)</f>
        <v>0</v>
      </c>
      <c r="E38" s="610"/>
      <c r="F38" s="602"/>
      <c r="G38" s="1685" t="s">
        <v>324</v>
      </c>
      <c r="H38" s="1685"/>
      <c r="I38" s="2056">
        <f>SUMIFS($G$9:$G$28,$C$9:$C$28,G38,$F$9:$F$28,$H$33)</f>
        <v>0</v>
      </c>
      <c r="J38" s="1686"/>
      <c r="K38" s="1687"/>
      <c r="L38" s="591"/>
      <c r="N38" s="592"/>
    </row>
    <row r="39" spans="1:15" s="590" customFormat="1" ht="19.5" customHeight="1" x14ac:dyDescent="0.45">
      <c r="A39" s="592"/>
      <c r="B39" s="1685" t="s">
        <v>329</v>
      </c>
      <c r="C39" s="1685"/>
      <c r="D39" s="608"/>
      <c r="E39" s="607">
        <f>SUMIFS($H$9:$H$28,$C$9:$C$28,B39,$F$9:$F$28,$C$33)</f>
        <v>0</v>
      </c>
      <c r="F39" s="602"/>
      <c r="G39" s="1685" t="s">
        <v>329</v>
      </c>
      <c r="H39" s="1685"/>
      <c r="I39" s="608"/>
      <c r="J39" s="1686">
        <f>SUMIFS($H$9:$H$28,$C$9:$C$28,G39,$F$9:$F$28,$H$33)</f>
        <v>0</v>
      </c>
      <c r="K39" s="1687">
        <f>SUMIF($C$9:$C$27,H39,$H$9:$H$27)</f>
        <v>0</v>
      </c>
      <c r="L39" s="591"/>
      <c r="N39" s="592"/>
    </row>
    <row r="40" spans="1:15" s="590" customFormat="1" ht="19.5" customHeight="1" x14ac:dyDescent="0.45">
      <c r="A40" s="592"/>
      <c r="B40" s="1685" t="s">
        <v>338</v>
      </c>
      <c r="C40" s="1685"/>
      <c r="D40" s="608"/>
      <c r="E40" s="607">
        <f>SUMIFS($H$9:$H$28,$C$9:$C$28,B40,$F$9:$F$28,$C$33)</f>
        <v>0</v>
      </c>
      <c r="F40" s="602"/>
      <c r="G40" s="1685" t="s">
        <v>338</v>
      </c>
      <c r="H40" s="1685"/>
      <c r="I40" s="608"/>
      <c r="J40" s="1686">
        <f>SUMIFS($H$9:$H$28,$C$9:$C$28,G40,$F$9:$F$28,$H$33)</f>
        <v>0</v>
      </c>
      <c r="K40" s="1687">
        <f>SUMIF($C$9:$C$27,H40,$H$9:$H$27)</f>
        <v>0</v>
      </c>
      <c r="L40" s="591"/>
      <c r="N40" s="592"/>
    </row>
    <row r="41" spans="1:15" s="590" customFormat="1" ht="19.5" customHeight="1" x14ac:dyDescent="0.45">
      <c r="A41" s="592"/>
      <c r="B41" s="1685" t="s">
        <v>343</v>
      </c>
      <c r="C41" s="1685"/>
      <c r="D41" s="608"/>
      <c r="E41" s="607">
        <f>SUMIFS($H$9:$H$28,$C$9:$C$28,B41,$F$9:$F$28,$C$33)</f>
        <v>0</v>
      </c>
      <c r="F41" s="602"/>
      <c r="G41" s="1685" t="s">
        <v>343</v>
      </c>
      <c r="H41" s="1685"/>
      <c r="I41" s="608"/>
      <c r="J41" s="1686">
        <f>SUMIFS($H$9:$H$28,$C$9:$C$28,G41,$F$9:$F$28,$H$33)</f>
        <v>0</v>
      </c>
      <c r="K41" s="1687">
        <f>SUMIF($C$9:$C$27,H41,$H$9:$H$27)</f>
        <v>0</v>
      </c>
      <c r="L41" s="591"/>
      <c r="N41" s="592"/>
    </row>
    <row r="42" spans="1:15" s="590" customFormat="1" ht="19.5" customHeight="1" x14ac:dyDescent="0.45">
      <c r="A42" s="592"/>
      <c r="B42" s="1685" t="s">
        <v>346</v>
      </c>
      <c r="C42" s="1685"/>
      <c r="D42" s="608"/>
      <c r="E42" s="607">
        <f>SUMIFS($H$9:$H$28,$C$9:$C$28,B42,$F$9:$F$28,$C$33)</f>
        <v>0</v>
      </c>
      <c r="F42" s="602"/>
      <c r="G42" s="1685" t="s">
        <v>346</v>
      </c>
      <c r="H42" s="1685"/>
      <c r="I42" s="608"/>
      <c r="J42" s="1686">
        <f>SUMIFS($H$9:$H$28,$C$9:$C$28,G42,$F$9:$F$28,$H$33)</f>
        <v>0</v>
      </c>
      <c r="K42" s="1687">
        <f>SUMIF($C$9:$C$27,H42,$H$9:$H$27)</f>
        <v>0</v>
      </c>
      <c r="L42" s="591"/>
      <c r="N42" s="592"/>
    </row>
    <row r="43" spans="1:15" s="590" customFormat="1" ht="19.5" customHeight="1" x14ac:dyDescent="0.45">
      <c r="A43" s="592"/>
      <c r="B43" s="1685" t="s">
        <v>352</v>
      </c>
      <c r="C43" s="1685"/>
      <c r="D43" s="606"/>
      <c r="E43" s="607">
        <f>SUMIFS($H$9:$H$28,$C$9:$C$28,B43,$F$9:$F$28,$C$33)</f>
        <v>0</v>
      </c>
      <c r="F43" s="602"/>
      <c r="G43" s="1685" t="s">
        <v>352</v>
      </c>
      <c r="H43" s="1685"/>
      <c r="I43" s="606"/>
      <c r="J43" s="1686">
        <f>SUMIFS($H$9:$H$28,$C$9:$C$28,G43,$F$9:$F$28,$H$33)</f>
        <v>0</v>
      </c>
      <c r="K43" s="1687">
        <f>SUMIF($C$9:$C$27,H43,$H$9:$H$27)</f>
        <v>0</v>
      </c>
      <c r="L43" s="591"/>
      <c r="N43" s="592"/>
    </row>
    <row r="44" spans="1:15" s="590" customFormat="1" ht="19.5" customHeight="1" thickBot="1" x14ac:dyDescent="0.5">
      <c r="A44" s="592"/>
      <c r="B44" s="1701" t="s">
        <v>992</v>
      </c>
      <c r="C44" s="1701"/>
      <c r="D44" s="604"/>
      <c r="E44" s="605">
        <f>D45-SUM(E36:E43)</f>
        <v>0</v>
      </c>
      <c r="F44" s="602"/>
      <c r="G44" s="1688" t="s">
        <v>991</v>
      </c>
      <c r="H44" s="1688"/>
      <c r="I44" s="604"/>
      <c r="J44" s="2057">
        <f>I45-SUM(J36:K43)</f>
        <v>0</v>
      </c>
      <c r="K44" s="2058"/>
      <c r="L44" s="591"/>
      <c r="N44" s="592"/>
    </row>
    <row r="45" spans="1:15" s="590" customFormat="1" ht="19.5" customHeight="1" thickTop="1" x14ac:dyDescent="0.45">
      <c r="A45" s="592"/>
      <c r="B45" s="1689" t="s">
        <v>990</v>
      </c>
      <c r="C45" s="1689"/>
      <c r="D45" s="601">
        <f>SUM(D36:D44)</f>
        <v>0</v>
      </c>
      <c r="E45" s="603">
        <f>SUM(E36:E44)</f>
        <v>0</v>
      </c>
      <c r="F45" s="602"/>
      <c r="G45" s="1689" t="s">
        <v>990</v>
      </c>
      <c r="H45" s="1689"/>
      <c r="I45" s="2059">
        <f>SUM(I36:I44)</f>
        <v>0</v>
      </c>
      <c r="J45" s="2060">
        <f>SUM(J36:K44)</f>
        <v>0</v>
      </c>
      <c r="K45" s="2061"/>
      <c r="L45" s="591"/>
      <c r="N45" s="592"/>
    </row>
    <row r="46" spans="1:15" s="590" customFormat="1" ht="7.5" customHeight="1" x14ac:dyDescent="0.45">
      <c r="A46" s="592"/>
      <c r="B46" s="600"/>
      <c r="C46" s="599"/>
      <c r="D46" s="598"/>
      <c r="E46" s="597"/>
      <c r="G46" s="596"/>
      <c r="H46" s="594"/>
      <c r="I46" s="595"/>
      <c r="J46" s="595"/>
      <c r="K46" s="594"/>
      <c r="L46" s="593"/>
      <c r="N46" s="592"/>
      <c r="O46" s="591"/>
    </row>
    <row r="47" spans="1:15" s="583" customFormat="1" ht="18" customHeight="1" x14ac:dyDescent="0.45">
      <c r="B47" s="588" t="s">
        <v>989</v>
      </c>
      <c r="C47" s="589"/>
      <c r="D47" s="588"/>
      <c r="E47" s="588"/>
      <c r="F47" s="588"/>
      <c r="G47" s="588"/>
      <c r="H47" s="588"/>
      <c r="I47" s="588"/>
      <c r="J47" s="587"/>
      <c r="K47" s="587"/>
      <c r="L47" s="587"/>
    </row>
    <row r="48" spans="1:15" s="583" customFormat="1" ht="18" customHeight="1" x14ac:dyDescent="0.45">
      <c r="B48" s="585" t="s">
        <v>988</v>
      </c>
      <c r="C48" s="585" t="s">
        <v>987</v>
      </c>
      <c r="D48" s="1694" t="s">
        <v>986</v>
      </c>
      <c r="E48" s="1695"/>
      <c r="F48" s="1695"/>
      <c r="G48" s="1695"/>
      <c r="H48" s="1695"/>
      <c r="I48" s="1695"/>
      <c r="J48" s="1695"/>
      <c r="K48" s="1695"/>
      <c r="L48" s="1696"/>
    </row>
    <row r="49" spans="2:12" s="583" customFormat="1" ht="18" customHeight="1" x14ac:dyDescent="0.45">
      <c r="B49" s="585">
        <v>1</v>
      </c>
      <c r="C49" s="585" t="s">
        <v>985</v>
      </c>
      <c r="D49" s="1690" t="s">
        <v>984</v>
      </c>
      <c r="E49" s="1691"/>
      <c r="F49" s="1691"/>
      <c r="G49" s="1691"/>
      <c r="H49" s="1691"/>
      <c r="I49" s="1691"/>
      <c r="J49" s="1691"/>
      <c r="K49" s="1691"/>
      <c r="L49" s="1692"/>
    </row>
    <row r="50" spans="2:12" s="583" customFormat="1" ht="18" customHeight="1" x14ac:dyDescent="0.45">
      <c r="B50" s="585">
        <v>2</v>
      </c>
      <c r="C50" s="585" t="s">
        <v>983</v>
      </c>
      <c r="D50" s="1690" t="s">
        <v>982</v>
      </c>
      <c r="E50" s="1691"/>
      <c r="F50" s="1691"/>
      <c r="G50" s="1691"/>
      <c r="H50" s="1691"/>
      <c r="I50" s="1691"/>
      <c r="J50" s="1691"/>
      <c r="K50" s="1691"/>
      <c r="L50" s="1692"/>
    </row>
    <row r="51" spans="2:12" s="583" customFormat="1" ht="18" customHeight="1" x14ac:dyDescent="0.45">
      <c r="B51" s="585">
        <v>3</v>
      </c>
      <c r="C51" s="585" t="s">
        <v>981</v>
      </c>
      <c r="D51" s="1690" t="s">
        <v>980</v>
      </c>
      <c r="E51" s="1691"/>
      <c r="F51" s="1691"/>
      <c r="G51" s="1691"/>
      <c r="H51" s="1691"/>
      <c r="I51" s="1691"/>
      <c r="J51" s="1691"/>
      <c r="K51" s="1691"/>
      <c r="L51" s="1692"/>
    </row>
    <row r="52" spans="2:12" s="583" customFormat="1" ht="18" customHeight="1" x14ac:dyDescent="0.45">
      <c r="B52" s="585">
        <v>4</v>
      </c>
      <c r="C52" s="585" t="s">
        <v>979</v>
      </c>
      <c r="D52" s="1690" t="s">
        <v>978</v>
      </c>
      <c r="E52" s="1691"/>
      <c r="F52" s="1691"/>
      <c r="G52" s="1691"/>
      <c r="H52" s="1691"/>
      <c r="I52" s="1691"/>
      <c r="J52" s="1691"/>
      <c r="K52" s="1691"/>
      <c r="L52" s="1692"/>
    </row>
    <row r="53" spans="2:12" s="583" customFormat="1" ht="24.75" customHeight="1" x14ac:dyDescent="0.45">
      <c r="B53" s="585">
        <v>5</v>
      </c>
      <c r="C53" s="586" t="s">
        <v>977</v>
      </c>
      <c r="D53" s="1690" t="s">
        <v>976</v>
      </c>
      <c r="E53" s="1691"/>
      <c r="F53" s="1691"/>
      <c r="G53" s="1691"/>
      <c r="H53" s="1691"/>
      <c r="I53" s="1691"/>
      <c r="J53" s="1691"/>
      <c r="K53" s="1691"/>
      <c r="L53" s="1692"/>
    </row>
    <row r="54" spans="2:12" s="583" customFormat="1" ht="24.75" customHeight="1" x14ac:dyDescent="0.45">
      <c r="B54" s="585">
        <v>6</v>
      </c>
      <c r="C54" s="585" t="s">
        <v>975</v>
      </c>
      <c r="D54" s="1690" t="s">
        <v>974</v>
      </c>
      <c r="E54" s="1691"/>
      <c r="F54" s="1691"/>
      <c r="G54" s="1691"/>
      <c r="H54" s="1691"/>
      <c r="I54" s="1691"/>
      <c r="J54" s="1691"/>
      <c r="K54" s="1691"/>
      <c r="L54" s="1692"/>
    </row>
    <row r="55" spans="2:12" s="583" customFormat="1" ht="28.5" customHeight="1" x14ac:dyDescent="0.45">
      <c r="B55" s="584">
        <v>7</v>
      </c>
      <c r="C55" s="584" t="s">
        <v>973</v>
      </c>
      <c r="D55" s="1690" t="s">
        <v>972</v>
      </c>
      <c r="E55" s="1691"/>
      <c r="F55" s="1691"/>
      <c r="G55" s="1691"/>
      <c r="H55" s="1691"/>
      <c r="I55" s="1691"/>
      <c r="J55" s="1691"/>
      <c r="K55" s="1691"/>
      <c r="L55" s="1692"/>
    </row>
    <row r="56" spans="2:12" s="583" customFormat="1" ht="18.75" customHeight="1" x14ac:dyDescent="0.45">
      <c r="B56" s="584">
        <v>8</v>
      </c>
      <c r="C56" s="584" t="s">
        <v>971</v>
      </c>
      <c r="D56" s="1690" t="s">
        <v>970</v>
      </c>
      <c r="E56" s="1691"/>
      <c r="F56" s="1691"/>
      <c r="G56" s="1691"/>
      <c r="H56" s="1691"/>
      <c r="I56" s="1691"/>
      <c r="J56" s="1691"/>
      <c r="K56" s="1691"/>
      <c r="L56" s="1692"/>
    </row>
    <row r="57" spans="2:12" ht="18.75" customHeight="1" x14ac:dyDescent="0.4"/>
  </sheetData>
  <mergeCells count="71">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2">
    <dataValidation imeMode="off" allowBlank="1" showInputMessage="1" showErrorMessage="1" sqref="J9:K28 B9:B28 G9:H28"/>
    <dataValidation type="list" allowBlank="1" showInputMessage="1" showErrorMessage="1" sqref="M9:M28">
      <formula1>"○,　"</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【選択肢】!$J$3:$J$10</xm:f>
          </x14:formula1>
          <xm:sqref>C9:C27</xm:sqref>
        </x14:dataValidation>
        <x14:dataValidation type="list" allowBlank="1" showInputMessage="1" showErrorMessage="1">
          <x14:formula1>
            <xm:f>【選択肢】!$I$3:$I$4</xm:f>
          </x14:formula1>
          <xm:sqref>F9:F27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54"/>
  <sheetViews>
    <sheetView showGridLines="0" view="pageBreakPreview" zoomScaleNormal="100" zoomScaleSheetLayoutView="100" workbookViewId="0">
      <selection activeCell="Y5" sqref="Y5"/>
    </sheetView>
  </sheetViews>
  <sheetFormatPr defaultColWidth="9" defaultRowHeight="18.75" x14ac:dyDescent="0.15"/>
  <cols>
    <col min="1" max="1" width="2.25" style="334" customWidth="1"/>
    <col min="2" max="2" width="4.875" style="334" customWidth="1"/>
    <col min="3" max="3" width="4" style="334" customWidth="1"/>
    <col min="4" max="4" width="4.75" style="334" customWidth="1"/>
    <col min="5" max="5" width="4.625" style="334" customWidth="1"/>
    <col min="6" max="6" width="4.75" style="334" customWidth="1"/>
    <col min="7" max="11" width="4.125" style="334" customWidth="1"/>
    <col min="12" max="12" width="5.625" style="334" customWidth="1"/>
    <col min="13" max="13" width="4.375" style="334" customWidth="1"/>
    <col min="14" max="14" width="5.125" style="334" customWidth="1"/>
    <col min="15" max="15" width="5" style="334" customWidth="1"/>
    <col min="16" max="16" width="6.25" style="334" customWidth="1"/>
    <col min="17" max="18" width="5.375" style="334" customWidth="1"/>
    <col min="19" max="21" width="3.875" style="334" customWidth="1"/>
    <col min="22" max="22" width="1.875" style="334" customWidth="1"/>
    <col min="23" max="24" width="2.625" style="334" customWidth="1"/>
    <col min="25" max="16384" width="9" style="334"/>
  </cols>
  <sheetData>
    <row r="1" spans="1:28" x14ac:dyDescent="0.15">
      <c r="A1" s="419" t="s">
        <v>1120</v>
      </c>
    </row>
    <row r="2" spans="1:28" s="418" customFormat="1" ht="27.75" customHeight="1" x14ac:dyDescent="0.15">
      <c r="A2" s="430" t="s">
        <v>1201</v>
      </c>
      <c r="Q2" s="433"/>
      <c r="R2" s="433"/>
      <c r="T2" s="433" t="s">
        <v>1203</v>
      </c>
    </row>
    <row r="3" spans="1:28" s="418" customFormat="1" ht="27.75" customHeight="1" x14ac:dyDescent="0.15">
      <c r="A3" s="430"/>
      <c r="Q3" s="1919" t="s">
        <v>1235</v>
      </c>
      <c r="R3" s="1919"/>
      <c r="S3" s="1919"/>
      <c r="T3" s="1919"/>
    </row>
    <row r="4" spans="1:28" s="423" customFormat="1" ht="25.5" customHeight="1" x14ac:dyDescent="0.15">
      <c r="C4" s="1920" t="str">
        <f>'はじめに（PC）'!$D$3</f>
        <v>橋本市</v>
      </c>
      <c r="D4" s="1920"/>
      <c r="E4" s="423" t="s">
        <v>636</v>
      </c>
      <c r="F4" s="418"/>
      <c r="G4" s="418"/>
    </row>
    <row r="5" spans="1:28" s="423" customFormat="1" ht="29.25" customHeight="1" x14ac:dyDescent="0.15">
      <c r="A5" s="431"/>
      <c r="B5" s="431"/>
      <c r="C5" s="431"/>
      <c r="D5" s="431"/>
      <c r="E5" s="431"/>
      <c r="F5" s="418"/>
      <c r="G5" s="418"/>
      <c r="H5" s="418"/>
      <c r="I5" s="418"/>
      <c r="J5" s="418"/>
      <c r="K5" s="418"/>
      <c r="L5" s="418"/>
      <c r="M5" s="418"/>
      <c r="N5" s="418"/>
      <c r="O5" s="418"/>
      <c r="P5" s="418"/>
      <c r="Q5" s="418"/>
    </row>
    <row r="6" spans="1:28" s="418" customFormat="1" ht="24" customHeight="1" x14ac:dyDescent="0.15">
      <c r="A6" s="428"/>
      <c r="B6" s="428"/>
      <c r="C6" s="428"/>
      <c r="D6" s="428"/>
      <c r="P6" s="1917" t="str">
        <f>'はじめに（PC）'!D4&amp;""</f>
        <v/>
      </c>
      <c r="Q6" s="1917"/>
      <c r="R6" s="1917"/>
      <c r="S6" s="1917"/>
      <c r="T6" s="1917"/>
    </row>
    <row r="7" spans="1:28" s="418" customFormat="1" ht="24" customHeight="1" x14ac:dyDescent="0.15">
      <c r="A7" s="428"/>
      <c r="B7" s="428"/>
      <c r="C7" s="428"/>
      <c r="D7" s="428"/>
      <c r="P7" s="1918" t="str">
        <f>'はじめに（PC）'!D5&amp;""</f>
        <v/>
      </c>
      <c r="Q7" s="1918"/>
      <c r="R7" s="1918"/>
      <c r="S7" s="1918"/>
      <c r="T7" s="1918"/>
      <c r="U7" s="429"/>
    </row>
    <row r="8" spans="1:28" s="418" customFormat="1" ht="26.25" customHeight="1" x14ac:dyDescent="0.15">
      <c r="A8" s="428"/>
      <c r="B8" s="428"/>
      <c r="C8" s="428"/>
      <c r="D8" s="428"/>
      <c r="E8" s="425"/>
    </row>
    <row r="9" spans="1:28" s="423" customFormat="1" ht="25.5" customHeight="1" x14ac:dyDescent="0.15">
      <c r="A9" s="426"/>
      <c r="B9" s="425"/>
      <c r="C9" s="425"/>
      <c r="D9" s="425"/>
      <c r="E9" s="425"/>
      <c r="F9" s="418"/>
      <c r="G9" s="418"/>
    </row>
    <row r="10" spans="1:28" s="423" customFormat="1" ht="25.5" customHeight="1" x14ac:dyDescent="0.15">
      <c r="A10" s="426"/>
      <c r="C10" s="427" t="s">
        <v>1240</v>
      </c>
      <c r="D10" s="427"/>
      <c r="E10" s="427"/>
      <c r="F10" s="418"/>
      <c r="G10" s="418"/>
    </row>
    <row r="11" spans="1:28" s="423" customFormat="1" ht="25.5" customHeight="1" x14ac:dyDescent="0.15">
      <c r="A11" s="426"/>
      <c r="B11" s="425"/>
      <c r="C11" s="425"/>
      <c r="D11" s="425"/>
      <c r="E11" s="425"/>
      <c r="F11" s="418"/>
      <c r="G11" s="418"/>
    </row>
    <row r="12" spans="1:28" s="419" customFormat="1" ht="64.5" customHeight="1" x14ac:dyDescent="0.15">
      <c r="B12" s="980" t="s">
        <v>1119</v>
      </c>
      <c r="C12" s="980"/>
      <c r="D12" s="980"/>
      <c r="E12" s="980"/>
      <c r="F12" s="980"/>
      <c r="G12" s="980"/>
      <c r="H12" s="980"/>
      <c r="I12" s="980"/>
      <c r="J12" s="980"/>
      <c r="K12" s="980"/>
      <c r="L12" s="980"/>
      <c r="M12" s="980"/>
      <c r="N12" s="980"/>
      <c r="O12" s="980"/>
      <c r="P12" s="980"/>
      <c r="Q12" s="980"/>
      <c r="R12" s="980"/>
      <c r="S12" s="980"/>
    </row>
    <row r="13" spans="1:28" s="306" customFormat="1" ht="6.75" customHeight="1" x14ac:dyDescent="0.15">
      <c r="K13" s="668"/>
      <c r="L13" s="754"/>
      <c r="M13" s="754"/>
      <c r="N13" s="668"/>
      <c r="O13" s="668"/>
      <c r="P13" s="668"/>
      <c r="Q13" s="668"/>
      <c r="R13" s="668"/>
      <c r="S13" s="668"/>
      <c r="T13" s="668"/>
      <c r="U13" s="668"/>
      <c r="V13" s="668"/>
      <c r="W13" s="668"/>
      <c r="X13" s="668"/>
    </row>
    <row r="14" spans="1:28" ht="21" customHeight="1" x14ac:dyDescent="0.15">
      <c r="A14" s="753"/>
      <c r="N14" s="713"/>
      <c r="Q14" s="713"/>
      <c r="R14" s="713"/>
      <c r="U14" s="713"/>
      <c r="V14" s="752" t="s">
        <v>1118</v>
      </c>
      <c r="W14" s="402"/>
      <c r="X14" s="402"/>
      <c r="AA14" s="751"/>
      <c r="AB14" s="750"/>
    </row>
    <row r="15" spans="1:28" s="736" customFormat="1" ht="29.25" customHeight="1" x14ac:dyDescent="0.4">
      <c r="A15" s="1921" t="s">
        <v>1117</v>
      </c>
      <c r="B15" s="1921"/>
      <c r="C15" s="1921"/>
      <c r="D15" s="1921"/>
      <c r="E15" s="1921"/>
      <c r="F15" s="1921"/>
      <c r="G15" s="1921"/>
      <c r="H15" s="1921"/>
      <c r="I15" s="1921"/>
      <c r="J15" s="1921"/>
      <c r="K15" s="1921"/>
      <c r="L15" s="1921"/>
      <c r="M15" s="1921"/>
      <c r="N15" s="1921"/>
      <c r="O15" s="1921"/>
      <c r="P15" s="1921"/>
      <c r="Q15" s="1921"/>
      <c r="R15" s="1921"/>
      <c r="S15" s="1921"/>
      <c r="T15" s="1921"/>
      <c r="U15" s="1921"/>
      <c r="V15" s="1921"/>
      <c r="W15" s="306"/>
      <c r="X15" s="306"/>
      <c r="Y15" s="306"/>
      <c r="Z15" s="306"/>
      <c r="AA15" s="306"/>
    </row>
    <row r="16" spans="1:28" ht="24" customHeight="1" x14ac:dyDescent="0.15">
      <c r="A16" s="749"/>
      <c r="B16" s="749"/>
      <c r="C16" s="749"/>
      <c r="D16" s="402"/>
      <c r="E16" s="402"/>
      <c r="F16" s="402"/>
      <c r="G16" s="402"/>
      <c r="H16" s="402"/>
      <c r="I16" s="402"/>
      <c r="J16" s="402"/>
      <c r="K16" s="402"/>
      <c r="M16" s="1922" t="s">
        <v>1116</v>
      </c>
      <c r="N16" s="1923"/>
      <c r="O16" s="1924" t="str">
        <f>'はじめに（PC）'!D4&amp;""</f>
        <v/>
      </c>
      <c r="P16" s="1925"/>
      <c r="Q16" s="1925"/>
      <c r="R16" s="1925"/>
      <c r="S16" s="1925"/>
      <c r="T16" s="1925"/>
      <c r="U16" s="1926"/>
    </row>
    <row r="17" spans="1:24" ht="9" customHeight="1" x14ac:dyDescent="0.15">
      <c r="A17" s="749"/>
      <c r="B17" s="749"/>
      <c r="C17" s="749"/>
      <c r="D17" s="402"/>
      <c r="E17" s="402"/>
      <c r="F17" s="402"/>
      <c r="G17" s="402"/>
      <c r="H17" s="402"/>
      <c r="I17" s="402"/>
      <c r="J17" s="402"/>
      <c r="K17" s="402"/>
      <c r="M17" s="723"/>
      <c r="N17" s="723"/>
      <c r="O17" s="343"/>
      <c r="P17" s="343"/>
      <c r="Q17" s="343"/>
      <c r="R17" s="343"/>
      <c r="S17" s="343"/>
      <c r="T17" s="343"/>
      <c r="U17" s="343"/>
    </row>
    <row r="18" spans="1:24" s="736" customFormat="1" ht="25.5" customHeight="1" x14ac:dyDescent="0.4">
      <c r="A18" s="748"/>
      <c r="B18" s="1927" t="s">
        <v>1243</v>
      </c>
      <c r="C18" s="1927"/>
      <c r="D18" s="1927"/>
      <c r="E18" s="1927"/>
      <c r="F18" s="1927"/>
      <c r="G18" s="1927"/>
      <c r="H18" s="1927"/>
      <c r="I18" s="1927"/>
      <c r="J18" s="1927"/>
      <c r="K18" s="1927"/>
      <c r="L18" s="1927"/>
      <c r="M18" s="1927"/>
      <c r="N18" s="1927"/>
      <c r="O18" s="1927"/>
      <c r="P18" s="746"/>
      <c r="Q18" s="746"/>
      <c r="R18" s="306"/>
      <c r="S18" s="306"/>
      <c r="T18" s="306"/>
      <c r="U18" s="306"/>
      <c r="V18" s="306"/>
      <c r="W18" s="306"/>
      <c r="X18" s="306"/>
    </row>
    <row r="19" spans="1:24" s="736" customFormat="1" ht="26.25" customHeight="1" x14ac:dyDescent="0.45">
      <c r="B19" s="1891" t="s">
        <v>1115</v>
      </c>
      <c r="C19" s="959" t="s">
        <v>1107</v>
      </c>
      <c r="D19" s="1248"/>
      <c r="E19" s="1248"/>
      <c r="F19" s="1248"/>
      <c r="G19" s="1248"/>
      <c r="H19" s="1248"/>
      <c r="I19" s="1248"/>
      <c r="J19" s="1248"/>
      <c r="K19" s="960"/>
      <c r="L19" s="1101" t="s">
        <v>1106</v>
      </c>
      <c r="M19" s="1101"/>
      <c r="N19" s="1101"/>
      <c r="O19" s="1101"/>
      <c r="P19" s="959" t="s">
        <v>1105</v>
      </c>
      <c r="Q19" s="1248"/>
      <c r="R19" s="1248"/>
      <c r="S19" s="1248"/>
      <c r="T19" s="1248"/>
      <c r="U19" s="960"/>
      <c r="W19" s="690"/>
    </row>
    <row r="20" spans="1:24" s="736" customFormat="1" ht="35.25" customHeight="1" x14ac:dyDescent="0.4">
      <c r="B20" s="1892"/>
      <c r="C20" s="747" t="s">
        <v>1104</v>
      </c>
      <c r="D20" s="1912" t="s">
        <v>1114</v>
      </c>
      <c r="E20" s="1912"/>
      <c r="F20" s="1912"/>
      <c r="G20" s="1912"/>
      <c r="H20" s="1912"/>
      <c r="I20" s="1912"/>
      <c r="J20" s="1912"/>
      <c r="K20" s="1913"/>
      <c r="L20" s="1914">
        <f>金銭出納簿!D36</f>
        <v>0</v>
      </c>
      <c r="M20" s="1915"/>
      <c r="N20" s="1915"/>
      <c r="O20" s="1916"/>
      <c r="P20" s="1898"/>
      <c r="Q20" s="1899"/>
      <c r="R20" s="1899"/>
      <c r="S20" s="1899"/>
      <c r="T20" s="1899"/>
      <c r="U20" s="1900"/>
    </row>
    <row r="21" spans="1:24" s="736" customFormat="1" ht="35.25" customHeight="1" x14ac:dyDescent="0.4">
      <c r="B21" s="1892"/>
      <c r="C21" s="740" t="s">
        <v>1102</v>
      </c>
      <c r="D21" s="1901" t="s">
        <v>1113</v>
      </c>
      <c r="E21" s="1901"/>
      <c r="F21" s="1901"/>
      <c r="G21" s="1901"/>
      <c r="H21" s="1901"/>
      <c r="I21" s="1901"/>
      <c r="J21" s="1901"/>
      <c r="K21" s="1902"/>
      <c r="L21" s="2062">
        <f>金銭出納簿!I36</f>
        <v>0</v>
      </c>
      <c r="M21" s="2063"/>
      <c r="N21" s="2063"/>
      <c r="O21" s="2064"/>
      <c r="P21" s="2065"/>
      <c r="Q21" s="2066"/>
      <c r="R21" s="2066"/>
      <c r="S21" s="2066"/>
      <c r="T21" s="2066"/>
      <c r="U21" s="2067"/>
    </row>
    <row r="22" spans="1:24" s="736" customFormat="1" ht="26.25" customHeight="1" x14ac:dyDescent="0.4">
      <c r="B22" s="1892"/>
      <c r="C22" s="740" t="s">
        <v>1098</v>
      </c>
      <c r="D22" s="1901" t="s">
        <v>1112</v>
      </c>
      <c r="E22" s="1901"/>
      <c r="F22" s="1901"/>
      <c r="G22" s="1901"/>
      <c r="H22" s="1901"/>
      <c r="I22" s="1901"/>
      <c r="J22" s="1901"/>
      <c r="K22" s="1902"/>
      <c r="L22" s="1876">
        <f>金銭出納簿!D37</f>
        <v>0</v>
      </c>
      <c r="M22" s="1877"/>
      <c r="N22" s="1877"/>
      <c r="O22" s="1878"/>
      <c r="P22" s="1871"/>
      <c r="Q22" s="1872"/>
      <c r="R22" s="1872"/>
      <c r="S22" s="1872"/>
      <c r="T22" s="1872"/>
      <c r="U22" s="1873"/>
    </row>
    <row r="23" spans="1:24" s="736" customFormat="1" ht="26.25" customHeight="1" x14ac:dyDescent="0.4">
      <c r="B23" s="1892"/>
      <c r="C23" s="740" t="s">
        <v>1111</v>
      </c>
      <c r="D23" s="1901" t="s">
        <v>1110</v>
      </c>
      <c r="E23" s="1901"/>
      <c r="F23" s="1901"/>
      <c r="G23" s="1901"/>
      <c r="H23" s="1901"/>
      <c r="I23" s="1901"/>
      <c r="J23" s="1901"/>
      <c r="K23" s="1902"/>
      <c r="L23" s="2062">
        <f>金銭出納簿!I37</f>
        <v>0</v>
      </c>
      <c r="M23" s="2063"/>
      <c r="N23" s="2063"/>
      <c r="O23" s="2064"/>
      <c r="P23" s="2065"/>
      <c r="Q23" s="2066"/>
      <c r="R23" s="2066"/>
      <c r="S23" s="2066"/>
      <c r="T23" s="2066"/>
      <c r="U23" s="2067"/>
    </row>
    <row r="24" spans="1:24" s="736" customFormat="1" ht="26.25" customHeight="1" thickBot="1" x14ac:dyDescent="0.45">
      <c r="B24" s="1892"/>
      <c r="C24" s="743" t="s">
        <v>1109</v>
      </c>
      <c r="D24" s="1901" t="s">
        <v>981</v>
      </c>
      <c r="E24" s="1901"/>
      <c r="F24" s="1901"/>
      <c r="G24" s="1901"/>
      <c r="H24" s="1901"/>
      <c r="I24" s="1901"/>
      <c r="J24" s="1901"/>
      <c r="K24" s="1902"/>
      <c r="L24" s="1903">
        <f>SUM(金銭出納簿!D38,金銭出納簿!I38)</f>
        <v>0</v>
      </c>
      <c r="M24" s="1904"/>
      <c r="N24" s="1904"/>
      <c r="O24" s="1905"/>
      <c r="P24" s="1906"/>
      <c r="Q24" s="1907"/>
      <c r="R24" s="1907"/>
      <c r="S24" s="1907"/>
      <c r="T24" s="1907"/>
      <c r="U24" s="1908"/>
    </row>
    <row r="25" spans="1:24" s="736" customFormat="1" ht="26.25" customHeight="1" thickTop="1" x14ac:dyDescent="0.4">
      <c r="B25" s="1893"/>
      <c r="C25" s="1909" t="s">
        <v>1092</v>
      </c>
      <c r="D25" s="1910"/>
      <c r="E25" s="1910"/>
      <c r="F25" s="1910"/>
      <c r="G25" s="1910"/>
      <c r="H25" s="1910"/>
      <c r="I25" s="1910"/>
      <c r="J25" s="1910"/>
      <c r="K25" s="1911"/>
      <c r="L25" s="1887">
        <f>SUM(L20:O24)</f>
        <v>0</v>
      </c>
      <c r="M25" s="1887"/>
      <c r="N25" s="1887"/>
      <c r="O25" s="1887"/>
      <c r="P25" s="1888"/>
      <c r="Q25" s="1889"/>
      <c r="R25" s="1889"/>
      <c r="S25" s="1889"/>
      <c r="T25" s="1889"/>
      <c r="U25" s="1890"/>
    </row>
    <row r="26" spans="1:24" s="736" customFormat="1" ht="16.5" customHeight="1" x14ac:dyDescent="0.4">
      <c r="B26" s="746"/>
      <c r="C26" s="306"/>
      <c r="D26" s="306"/>
      <c r="E26" s="306"/>
      <c r="F26" s="306"/>
      <c r="G26" s="306"/>
      <c r="H26" s="306"/>
      <c r="I26" s="306"/>
      <c r="J26" s="306"/>
      <c r="K26" s="306"/>
      <c r="L26" s="745"/>
      <c r="M26" s="745"/>
      <c r="N26" s="745"/>
      <c r="O26" s="745"/>
      <c r="P26" s="306"/>
      <c r="Q26" s="306"/>
      <c r="R26" s="306"/>
      <c r="S26" s="306"/>
      <c r="T26" s="306"/>
      <c r="U26" s="306"/>
      <c r="V26" s="306"/>
      <c r="W26" s="306"/>
      <c r="X26" s="306"/>
    </row>
    <row r="27" spans="1:24" s="736" customFormat="1" ht="28.5" customHeight="1" x14ac:dyDescent="0.4">
      <c r="B27" s="1891" t="s">
        <v>1108</v>
      </c>
      <c r="C27" s="959" t="s">
        <v>1107</v>
      </c>
      <c r="D27" s="1248"/>
      <c r="E27" s="1248"/>
      <c r="F27" s="1248"/>
      <c r="G27" s="1248"/>
      <c r="H27" s="1248"/>
      <c r="I27" s="1248"/>
      <c r="J27" s="1248"/>
      <c r="K27" s="960"/>
      <c r="L27" s="1894" t="s">
        <v>1106</v>
      </c>
      <c r="M27" s="1894"/>
      <c r="N27" s="1894"/>
      <c r="O27" s="1894"/>
      <c r="P27" s="959" t="s">
        <v>1105</v>
      </c>
      <c r="Q27" s="1248"/>
      <c r="R27" s="1248"/>
      <c r="S27" s="1248"/>
      <c r="T27" s="1248"/>
      <c r="U27" s="960"/>
    </row>
    <row r="28" spans="1:24" s="736" customFormat="1" ht="37.5" customHeight="1" x14ac:dyDescent="0.45">
      <c r="B28" s="1892"/>
      <c r="C28" s="744" t="s">
        <v>1104</v>
      </c>
      <c r="D28" s="1734" t="s">
        <v>1103</v>
      </c>
      <c r="E28" s="1734"/>
      <c r="F28" s="1734"/>
      <c r="G28" s="1734"/>
      <c r="H28" s="1734"/>
      <c r="I28" s="1734"/>
      <c r="J28" s="1734"/>
      <c r="K28" s="1735"/>
      <c r="L28" s="1895">
        <f>SUM(L29:O32)</f>
        <v>0</v>
      </c>
      <c r="M28" s="1896"/>
      <c r="N28" s="1896"/>
      <c r="O28" s="1897"/>
      <c r="P28" s="1898"/>
      <c r="Q28" s="1899"/>
      <c r="R28" s="1899"/>
      <c r="S28" s="1899"/>
      <c r="T28" s="1899"/>
      <c r="U28" s="1900"/>
      <c r="W28" s="690"/>
    </row>
    <row r="29" spans="1:24" s="736" customFormat="1" ht="26.25" customHeight="1" x14ac:dyDescent="0.4">
      <c r="B29" s="1892"/>
      <c r="C29" s="742"/>
      <c r="D29" s="1874" t="s">
        <v>1100</v>
      </c>
      <c r="E29" s="1874"/>
      <c r="F29" s="1874"/>
      <c r="G29" s="1874"/>
      <c r="H29" s="1874"/>
      <c r="I29" s="1874"/>
      <c r="J29" s="1874"/>
      <c r="K29" s="1875"/>
      <c r="L29" s="1876">
        <f>金銭出納簿!E39</f>
        <v>0</v>
      </c>
      <c r="M29" s="1877"/>
      <c r="N29" s="1877"/>
      <c r="O29" s="1878"/>
      <c r="P29" s="1871"/>
      <c r="Q29" s="1872"/>
      <c r="R29" s="1872"/>
      <c r="S29" s="1872"/>
      <c r="T29" s="1872"/>
      <c r="U29" s="1873"/>
    </row>
    <row r="30" spans="1:24" s="736" customFormat="1" ht="26.25" customHeight="1" x14ac:dyDescent="0.4">
      <c r="B30" s="1892"/>
      <c r="C30" s="742"/>
      <c r="D30" s="1874" t="s">
        <v>977</v>
      </c>
      <c r="E30" s="1874"/>
      <c r="F30" s="1874"/>
      <c r="G30" s="1874"/>
      <c r="H30" s="1874"/>
      <c r="I30" s="1874"/>
      <c r="J30" s="1874"/>
      <c r="K30" s="1875"/>
      <c r="L30" s="1876">
        <f>金銭出納簿!E40</f>
        <v>0</v>
      </c>
      <c r="M30" s="1877"/>
      <c r="N30" s="1877"/>
      <c r="O30" s="1878"/>
      <c r="P30" s="1871"/>
      <c r="Q30" s="1872"/>
      <c r="R30" s="1872"/>
      <c r="S30" s="1872"/>
      <c r="T30" s="1872"/>
      <c r="U30" s="1873"/>
    </row>
    <row r="31" spans="1:24" s="736" customFormat="1" ht="26.25" customHeight="1" x14ac:dyDescent="0.4">
      <c r="B31" s="1892"/>
      <c r="C31" s="742"/>
      <c r="D31" s="1874" t="s">
        <v>975</v>
      </c>
      <c r="E31" s="1874"/>
      <c r="F31" s="1874"/>
      <c r="G31" s="1874"/>
      <c r="H31" s="1874"/>
      <c r="I31" s="1874"/>
      <c r="J31" s="1874"/>
      <c r="K31" s="1875"/>
      <c r="L31" s="1876">
        <f>金銭出納簿!E41</f>
        <v>0</v>
      </c>
      <c r="M31" s="1877"/>
      <c r="N31" s="1877"/>
      <c r="O31" s="1878"/>
      <c r="P31" s="1871"/>
      <c r="Q31" s="1872"/>
      <c r="R31" s="1872"/>
      <c r="S31" s="1872"/>
      <c r="T31" s="1872"/>
      <c r="U31" s="1873"/>
    </row>
    <row r="32" spans="1:24" s="736" customFormat="1" ht="26.25" customHeight="1" x14ac:dyDescent="0.4">
      <c r="B32" s="1892"/>
      <c r="C32" s="741"/>
      <c r="D32" s="1874" t="s">
        <v>1099</v>
      </c>
      <c r="E32" s="1874"/>
      <c r="F32" s="1874"/>
      <c r="G32" s="1874"/>
      <c r="H32" s="1874"/>
      <c r="I32" s="1874"/>
      <c r="J32" s="1874"/>
      <c r="K32" s="1875"/>
      <c r="L32" s="1876">
        <f>金銭出納簿!E42</f>
        <v>0</v>
      </c>
      <c r="M32" s="1877"/>
      <c r="N32" s="1877"/>
      <c r="O32" s="1878"/>
      <c r="P32" s="1871"/>
      <c r="Q32" s="1872"/>
      <c r="R32" s="1872"/>
      <c r="S32" s="1872"/>
      <c r="T32" s="1872"/>
      <c r="U32" s="1873"/>
    </row>
    <row r="33" spans="1:24" s="736" customFormat="1" ht="29.25" customHeight="1" x14ac:dyDescent="0.4">
      <c r="B33" s="1892"/>
      <c r="C33" s="743" t="s">
        <v>1102</v>
      </c>
      <c r="D33" s="1882" t="s">
        <v>1101</v>
      </c>
      <c r="E33" s="1882"/>
      <c r="F33" s="1882"/>
      <c r="G33" s="1882"/>
      <c r="H33" s="1882"/>
      <c r="I33" s="1882"/>
      <c r="J33" s="1882"/>
      <c r="K33" s="1883"/>
      <c r="L33" s="2068">
        <f>SUM(L34:O37)</f>
        <v>0</v>
      </c>
      <c r="M33" s="2069"/>
      <c r="N33" s="2069"/>
      <c r="O33" s="2070"/>
      <c r="P33" s="2065"/>
      <c r="Q33" s="2066"/>
      <c r="R33" s="2066"/>
      <c r="S33" s="2066"/>
      <c r="T33" s="2066"/>
      <c r="U33" s="2067"/>
    </row>
    <row r="34" spans="1:24" s="736" customFormat="1" ht="26.25" customHeight="1" x14ac:dyDescent="0.4">
      <c r="B34" s="1892"/>
      <c r="C34" s="742"/>
      <c r="D34" s="1874" t="s">
        <v>1100</v>
      </c>
      <c r="E34" s="1874"/>
      <c r="F34" s="1874"/>
      <c r="G34" s="1874"/>
      <c r="H34" s="1874"/>
      <c r="I34" s="1874"/>
      <c r="J34" s="1874"/>
      <c r="K34" s="1875"/>
      <c r="L34" s="2062">
        <f>金銭出納簿!J39</f>
        <v>0</v>
      </c>
      <c r="M34" s="2063"/>
      <c r="N34" s="2063"/>
      <c r="O34" s="2064"/>
      <c r="P34" s="2065"/>
      <c r="Q34" s="2066"/>
      <c r="R34" s="2066"/>
      <c r="S34" s="2066"/>
      <c r="T34" s="2066"/>
      <c r="U34" s="2067"/>
    </row>
    <row r="35" spans="1:24" s="736" customFormat="1" ht="26.25" customHeight="1" x14ac:dyDescent="0.4">
      <c r="B35" s="1892"/>
      <c r="C35" s="742"/>
      <c r="D35" s="1874" t="s">
        <v>977</v>
      </c>
      <c r="E35" s="1874"/>
      <c r="F35" s="1874"/>
      <c r="G35" s="1874"/>
      <c r="H35" s="1874"/>
      <c r="I35" s="1874"/>
      <c r="J35" s="1874"/>
      <c r="K35" s="1875"/>
      <c r="L35" s="2062">
        <f>金銭出納簿!J40</f>
        <v>0</v>
      </c>
      <c r="M35" s="2063"/>
      <c r="N35" s="2063"/>
      <c r="O35" s="2064"/>
      <c r="P35" s="2065"/>
      <c r="Q35" s="2066"/>
      <c r="R35" s="2066"/>
      <c r="S35" s="2066"/>
      <c r="T35" s="2066"/>
      <c r="U35" s="2067"/>
    </row>
    <row r="36" spans="1:24" s="736" customFormat="1" ht="26.25" customHeight="1" x14ac:dyDescent="0.4">
      <c r="B36" s="1892"/>
      <c r="C36" s="742"/>
      <c r="D36" s="1874" t="s">
        <v>975</v>
      </c>
      <c r="E36" s="1874"/>
      <c r="F36" s="1874"/>
      <c r="G36" s="1874"/>
      <c r="H36" s="1874"/>
      <c r="I36" s="1874"/>
      <c r="J36" s="1874"/>
      <c r="K36" s="1875"/>
      <c r="L36" s="2062">
        <f>金銭出納簿!J41</f>
        <v>0</v>
      </c>
      <c r="M36" s="2063"/>
      <c r="N36" s="2063"/>
      <c r="O36" s="2064"/>
      <c r="P36" s="2065"/>
      <c r="Q36" s="2066"/>
      <c r="R36" s="2066"/>
      <c r="S36" s="2066"/>
      <c r="T36" s="2066"/>
      <c r="U36" s="2067"/>
    </row>
    <row r="37" spans="1:24" s="736" customFormat="1" ht="26.25" customHeight="1" x14ac:dyDescent="0.4">
      <c r="B37" s="1892"/>
      <c r="C37" s="741"/>
      <c r="D37" s="1874" t="s">
        <v>1099</v>
      </c>
      <c r="E37" s="1874"/>
      <c r="F37" s="1874"/>
      <c r="G37" s="1874"/>
      <c r="H37" s="1874"/>
      <c r="I37" s="1874"/>
      <c r="J37" s="1874"/>
      <c r="K37" s="1875"/>
      <c r="L37" s="2062">
        <f>金銭出納簿!J42</f>
        <v>0</v>
      </c>
      <c r="M37" s="2063"/>
      <c r="N37" s="2063"/>
      <c r="O37" s="2064"/>
      <c r="P37" s="2065"/>
      <c r="Q37" s="2066"/>
      <c r="R37" s="2066"/>
      <c r="S37" s="2066"/>
      <c r="T37" s="2066"/>
      <c r="U37" s="2067"/>
    </row>
    <row r="38" spans="1:24" s="736" customFormat="1" ht="25.5" customHeight="1" x14ac:dyDescent="0.4">
      <c r="B38" s="1892"/>
      <c r="C38" s="740" t="s">
        <v>1098</v>
      </c>
      <c r="D38" s="1874" t="s">
        <v>971</v>
      </c>
      <c r="E38" s="1874"/>
      <c r="F38" s="1874"/>
      <c r="G38" s="1874"/>
      <c r="H38" s="1874"/>
      <c r="I38" s="1874"/>
      <c r="J38" s="1874"/>
      <c r="K38" s="1875"/>
      <c r="L38" s="1876">
        <f>SUM(金銭出納簿!E43,金銭出納簿!J43)</f>
        <v>0</v>
      </c>
      <c r="M38" s="1877"/>
      <c r="N38" s="1877"/>
      <c r="O38" s="1878"/>
      <c r="P38" s="1871"/>
      <c r="Q38" s="1872"/>
      <c r="R38" s="1872"/>
      <c r="S38" s="1872"/>
      <c r="T38" s="1872"/>
      <c r="U38" s="1873"/>
    </row>
    <row r="39" spans="1:24" s="736" customFormat="1" ht="38.25" customHeight="1" x14ac:dyDescent="0.4">
      <c r="B39" s="1892"/>
      <c r="C39" s="740" t="s">
        <v>1097</v>
      </c>
      <c r="D39" s="1874" t="s">
        <v>1096</v>
      </c>
      <c r="E39" s="1874"/>
      <c r="F39" s="1874"/>
      <c r="G39" s="1874"/>
      <c r="H39" s="1874"/>
      <c r="I39" s="1874"/>
      <c r="J39" s="1874"/>
      <c r="K39" s="1875"/>
      <c r="L39" s="1876">
        <f>金銭出納簿!E44</f>
        <v>0</v>
      </c>
      <c r="M39" s="1877"/>
      <c r="N39" s="1877"/>
      <c r="O39" s="1878"/>
      <c r="P39" s="1879" t="s">
        <v>1093</v>
      </c>
      <c r="Q39" s="1880"/>
      <c r="R39" s="1880"/>
      <c r="S39" s="1880"/>
      <c r="T39" s="1880"/>
      <c r="U39" s="1881"/>
    </row>
    <row r="40" spans="1:24" s="736" customFormat="1" ht="35.25" customHeight="1" thickBot="1" x14ac:dyDescent="0.45">
      <c r="B40" s="1892"/>
      <c r="C40" s="740" t="s">
        <v>1095</v>
      </c>
      <c r="D40" s="1874" t="s">
        <v>1094</v>
      </c>
      <c r="E40" s="1874"/>
      <c r="F40" s="1874"/>
      <c r="G40" s="1874"/>
      <c r="H40" s="1874"/>
      <c r="I40" s="1874"/>
      <c r="J40" s="1874"/>
      <c r="K40" s="1875"/>
      <c r="L40" s="2071">
        <f>金銭出納簿!J44</f>
        <v>0</v>
      </c>
      <c r="M40" s="2072"/>
      <c r="N40" s="2072"/>
      <c r="O40" s="2073"/>
      <c r="P40" s="2074" t="s">
        <v>1093</v>
      </c>
      <c r="Q40" s="2075"/>
      <c r="R40" s="2075"/>
      <c r="S40" s="2075"/>
      <c r="T40" s="2075"/>
      <c r="U40" s="2076"/>
      <c r="V40" s="306"/>
      <c r="W40" s="306"/>
      <c r="X40" s="306"/>
    </row>
    <row r="41" spans="1:24" s="736" customFormat="1" ht="27" customHeight="1" thickTop="1" x14ac:dyDescent="0.4">
      <c r="B41" s="1893"/>
      <c r="C41" s="1884" t="s">
        <v>1092</v>
      </c>
      <c r="D41" s="1885"/>
      <c r="E41" s="1885"/>
      <c r="F41" s="1885"/>
      <c r="G41" s="1885"/>
      <c r="H41" s="1885"/>
      <c r="I41" s="1885"/>
      <c r="J41" s="1885"/>
      <c r="K41" s="1886"/>
      <c r="L41" s="1887">
        <f>SUM(L28,L33,L38:O40)</f>
        <v>0</v>
      </c>
      <c r="M41" s="1887"/>
      <c r="N41" s="1887"/>
      <c r="O41" s="1887"/>
      <c r="P41" s="1888"/>
      <c r="Q41" s="1889"/>
      <c r="R41" s="1889"/>
      <c r="S41" s="1889"/>
      <c r="T41" s="1889"/>
      <c r="U41" s="1890"/>
    </row>
    <row r="42" spans="1:24" s="736" customFormat="1" ht="9" customHeight="1" x14ac:dyDescent="0.4">
      <c r="A42" s="739"/>
      <c r="B42" s="739"/>
      <c r="C42" s="723"/>
      <c r="D42" s="306"/>
      <c r="E42" s="306"/>
      <c r="F42" s="306"/>
      <c r="G42" s="306"/>
      <c r="H42" s="306"/>
      <c r="I42" s="306"/>
      <c r="J42" s="738"/>
      <c r="K42" s="738"/>
      <c r="L42" s="738"/>
      <c r="M42" s="738"/>
      <c r="N42" s="738"/>
      <c r="O42" s="738"/>
      <c r="P42" s="737"/>
      <c r="Q42" s="737"/>
      <c r="R42" s="737"/>
      <c r="S42" s="306"/>
      <c r="T42" s="306"/>
      <c r="U42" s="306"/>
      <c r="V42" s="306"/>
      <c r="W42" s="306"/>
      <c r="X42" s="306"/>
    </row>
    <row r="43" spans="1:24" ht="24.75" customHeight="1" x14ac:dyDescent="0.15">
      <c r="A43" s="735" t="s">
        <v>1091</v>
      </c>
      <c r="B43" s="735"/>
      <c r="C43" s="735"/>
      <c r="D43" s="735"/>
      <c r="E43" s="735"/>
      <c r="F43" s="735"/>
      <c r="G43" s="735"/>
      <c r="H43" s="735"/>
      <c r="I43" s="735"/>
      <c r="J43" s="735"/>
      <c r="K43" s="735"/>
      <c r="L43" s="735"/>
      <c r="M43" s="735"/>
      <c r="N43" s="735"/>
      <c r="O43" s="735"/>
      <c r="P43" s="735"/>
      <c r="Q43" s="735"/>
      <c r="R43" s="735"/>
      <c r="S43" s="735"/>
      <c r="T43" s="735"/>
      <c r="U43" s="735"/>
      <c r="V43" s="735"/>
    </row>
    <row r="44" spans="1:24" ht="24" customHeight="1" x14ac:dyDescent="0.15">
      <c r="A44" s="735"/>
      <c r="B44" s="710" t="s">
        <v>1090</v>
      </c>
      <c r="C44" s="735"/>
      <c r="D44" s="735"/>
      <c r="E44" s="735"/>
      <c r="F44" s="735"/>
      <c r="G44" s="735"/>
      <c r="H44" s="735"/>
      <c r="I44" s="735"/>
      <c r="J44" s="735"/>
      <c r="K44" s="735"/>
      <c r="L44" s="735"/>
      <c r="M44" s="735"/>
      <c r="N44" s="735"/>
      <c r="O44" s="735"/>
      <c r="P44" s="735"/>
      <c r="Q44" s="735"/>
      <c r="R44" s="735"/>
      <c r="S44" s="735"/>
      <c r="T44" s="735"/>
      <c r="U44" s="735"/>
      <c r="V44" s="735"/>
    </row>
    <row r="45" spans="1:24" s="732" customFormat="1" ht="24" customHeight="1" x14ac:dyDescent="0.15">
      <c r="A45" s="734"/>
      <c r="B45" s="949" t="s">
        <v>1089</v>
      </c>
      <c r="C45" s="1867"/>
      <c r="D45" s="1867"/>
      <c r="E45" s="950"/>
      <c r="F45" s="1492" t="s">
        <v>1239</v>
      </c>
      <c r="G45" s="1868"/>
      <c r="H45" s="1868"/>
      <c r="I45" s="1868"/>
      <c r="J45" s="1868"/>
      <c r="K45" s="1493"/>
      <c r="L45" s="734"/>
      <c r="M45" s="733"/>
      <c r="N45" s="728"/>
      <c r="O45" s="728"/>
      <c r="P45" s="728"/>
      <c r="Q45" s="728"/>
      <c r="R45" s="728"/>
      <c r="S45" s="728"/>
      <c r="T45" s="728"/>
      <c r="U45" s="728"/>
    </row>
    <row r="46" spans="1:24" s="727" customFormat="1" ht="30.75" customHeight="1" x14ac:dyDescent="0.45">
      <c r="A46" s="731" t="s">
        <v>1088</v>
      </c>
      <c r="D46" s="729"/>
      <c r="E46" s="729"/>
      <c r="F46" s="730"/>
      <c r="G46" s="729"/>
      <c r="H46" s="729"/>
      <c r="I46" s="729"/>
      <c r="J46" s="729"/>
      <c r="K46" s="729"/>
      <c r="L46" s="729"/>
      <c r="M46" s="728"/>
      <c r="N46" s="728"/>
      <c r="O46" s="728"/>
      <c r="P46" s="728"/>
      <c r="Q46" s="728"/>
      <c r="R46" s="728"/>
      <c r="S46" s="728"/>
      <c r="T46" s="728"/>
      <c r="U46" s="728"/>
    </row>
    <row r="47" spans="1:24" s="306" customFormat="1" ht="24" customHeight="1" x14ac:dyDescent="0.15">
      <c r="A47" s="726" t="s">
        <v>1087</v>
      </c>
      <c r="B47" s="725" t="s">
        <v>1020</v>
      </c>
      <c r="C47" s="724"/>
      <c r="D47" s="724"/>
      <c r="E47" s="724"/>
      <c r="F47" s="692"/>
      <c r="G47" s="692"/>
      <c r="H47" s="692"/>
      <c r="I47" s="692"/>
      <c r="J47" s="692"/>
      <c r="K47" s="692"/>
      <c r="L47" s="723"/>
      <c r="N47" s="723"/>
      <c r="O47" s="723"/>
      <c r="P47" s="723"/>
      <c r="Q47" s="723"/>
      <c r="R47" s="723"/>
      <c r="S47" s="723"/>
      <c r="T47" s="723"/>
      <c r="U47" s="723"/>
    </row>
    <row r="48" spans="1:24" ht="23.25" customHeight="1" x14ac:dyDescent="0.15">
      <c r="A48" s="306"/>
      <c r="B48" s="959" t="s">
        <v>1086</v>
      </c>
      <c r="C48" s="1248"/>
      <c r="D48" s="1248"/>
      <c r="E48" s="960"/>
      <c r="F48" s="959" t="s">
        <v>1085</v>
      </c>
      <c r="G48" s="1248"/>
      <c r="H48" s="1248"/>
      <c r="I48" s="1248"/>
      <c r="J48" s="1248"/>
      <c r="K48" s="722"/>
      <c r="L48" s="306"/>
      <c r="M48" s="306"/>
      <c r="N48" s="306"/>
      <c r="O48" s="306"/>
      <c r="P48" s="306"/>
    </row>
    <row r="49" spans="1:22" ht="23.25" customHeight="1" x14ac:dyDescent="0.15">
      <c r="A49" s="306"/>
      <c r="B49" s="1407"/>
      <c r="C49" s="1408"/>
      <c r="D49" s="1408"/>
      <c r="E49" s="1710"/>
      <c r="F49" s="1407"/>
      <c r="G49" s="1408"/>
      <c r="H49" s="1408"/>
      <c r="I49" s="1408"/>
      <c r="J49" s="1408"/>
      <c r="K49" s="721"/>
    </row>
    <row r="50" spans="1:22" s="720" customFormat="1" ht="29.25" customHeight="1" x14ac:dyDescent="0.45">
      <c r="A50" s="1869" t="s">
        <v>1084</v>
      </c>
      <c r="B50" s="1869"/>
      <c r="C50" s="1869"/>
      <c r="D50" s="1869"/>
      <c r="E50" s="1869"/>
      <c r="F50" s="1869"/>
      <c r="G50" s="1869"/>
      <c r="H50" s="1869"/>
      <c r="I50" s="1869"/>
      <c r="J50" s="1869"/>
      <c r="K50" s="1869"/>
      <c r="L50" s="1869"/>
      <c r="M50" s="1869"/>
      <c r="N50" s="1869"/>
      <c r="O50" s="1869"/>
      <c r="P50" s="1869"/>
      <c r="Q50" s="1869"/>
      <c r="R50" s="1869"/>
      <c r="S50" s="1869"/>
      <c r="T50" s="1869"/>
      <c r="U50" s="1869"/>
      <c r="V50" s="1869"/>
    </row>
    <row r="51" spans="1:22" s="710" customFormat="1" ht="16.5" customHeight="1" x14ac:dyDescent="0.15">
      <c r="B51" s="710" t="s">
        <v>1083</v>
      </c>
    </row>
    <row r="52" spans="1:22" s="710" customFormat="1" ht="30" customHeight="1" x14ac:dyDescent="0.15">
      <c r="B52" s="954" t="s">
        <v>1082</v>
      </c>
      <c r="C52" s="954"/>
      <c r="D52" s="954"/>
      <c r="E52" s="954"/>
      <c r="F52" s="954"/>
      <c r="G52" s="954"/>
      <c r="H52" s="954"/>
      <c r="I52" s="954"/>
      <c r="J52" s="954"/>
      <c r="K52" s="954"/>
      <c r="L52" s="954"/>
      <c r="M52" s="954"/>
      <c r="N52" s="954"/>
      <c r="O52" s="954"/>
      <c r="P52" s="954"/>
      <c r="Q52" s="954"/>
      <c r="R52" s="954"/>
      <c r="S52" s="954"/>
      <c r="T52" s="954"/>
      <c r="U52" s="954"/>
      <c r="V52" s="364"/>
    </row>
    <row r="53" spans="1:22" s="710" customFormat="1" ht="33.75" customHeight="1" x14ac:dyDescent="0.15">
      <c r="B53" s="954" t="s">
        <v>1081</v>
      </c>
      <c r="C53" s="954"/>
      <c r="D53" s="954"/>
      <c r="E53" s="954"/>
      <c r="F53" s="954"/>
      <c r="G53" s="954"/>
      <c r="H53" s="954"/>
      <c r="I53" s="954"/>
      <c r="J53" s="954"/>
      <c r="K53" s="954"/>
      <c r="L53" s="954"/>
      <c r="M53" s="954"/>
      <c r="N53" s="954"/>
      <c r="O53" s="954"/>
      <c r="P53" s="954"/>
      <c r="Q53" s="954"/>
      <c r="R53" s="954"/>
      <c r="S53" s="954"/>
      <c r="T53" s="954"/>
      <c r="U53" s="954"/>
      <c r="V53" s="954"/>
    </row>
    <row r="54" spans="1:22" s="720" customFormat="1" ht="24" customHeight="1" x14ac:dyDescent="0.45">
      <c r="A54" s="691" t="s">
        <v>63</v>
      </c>
      <c r="B54" s="402"/>
      <c r="C54" s="402"/>
      <c r="D54" s="402"/>
      <c r="E54" s="402"/>
      <c r="F54" s="402"/>
      <c r="G54" s="402"/>
      <c r="H54" s="402"/>
      <c r="I54" s="402"/>
      <c r="J54" s="402"/>
      <c r="K54" s="402"/>
      <c r="L54" s="402"/>
      <c r="M54" s="402"/>
      <c r="N54" s="402"/>
      <c r="O54" s="402"/>
      <c r="P54" s="402"/>
      <c r="Q54" s="402"/>
      <c r="R54" s="402"/>
      <c r="S54" s="402"/>
    </row>
    <row r="55" spans="1:22" s="710" customFormat="1" ht="16.5" customHeight="1" x14ac:dyDescent="0.15">
      <c r="B55" s="710" t="s">
        <v>1080</v>
      </c>
    </row>
    <row r="56" spans="1:22" s="306" customFormat="1" ht="36.75" customHeight="1" x14ac:dyDescent="0.15">
      <c r="B56" s="959" t="s">
        <v>1079</v>
      </c>
      <c r="C56" s="1248"/>
      <c r="D56" s="1248"/>
      <c r="E56" s="960"/>
      <c r="F56" s="959" t="s">
        <v>110</v>
      </c>
      <c r="G56" s="1248"/>
      <c r="H56" s="1248"/>
      <c r="I56" s="1248"/>
      <c r="J56" s="1248"/>
      <c r="K56" s="1248"/>
      <c r="L56" s="1248"/>
      <c r="M56" s="960"/>
      <c r="N56" s="360" t="s">
        <v>1027</v>
      </c>
      <c r="O56" s="360" t="s">
        <v>1032</v>
      </c>
      <c r="P56" s="1052" t="s">
        <v>200</v>
      </c>
      <c r="Q56" s="1424"/>
      <c r="R56" s="1424"/>
      <c r="S56" s="1424"/>
      <c r="T56" s="1424"/>
      <c r="U56" s="1053"/>
    </row>
    <row r="57" spans="1:22" s="306" customFormat="1" ht="26.25" customHeight="1" x14ac:dyDescent="0.15">
      <c r="B57" s="1288" t="s">
        <v>1078</v>
      </c>
      <c r="C57" s="1829" t="s">
        <v>125</v>
      </c>
      <c r="D57" s="1830"/>
      <c r="E57" s="1831"/>
      <c r="F57" s="1850" t="s">
        <v>126</v>
      </c>
      <c r="G57" s="1851"/>
      <c r="H57" s="1851"/>
      <c r="I57" s="1851"/>
      <c r="J57" s="1851"/>
      <c r="K57" s="1851"/>
      <c r="L57" s="1851"/>
      <c r="M57" s="1852"/>
      <c r="N57" s="868" t="str">
        <f>IF(COUNTIF(活動計画書!K65:V65,"○")&gt;0,"○","－")</f>
        <v>－</v>
      </c>
      <c r="O57" s="869" t="str">
        <f>IF(N57="－","－",IF(【選択肢】!P6&gt;0,"○","×"))</f>
        <v>－</v>
      </c>
      <c r="P57" s="1273"/>
      <c r="Q57" s="1274"/>
      <c r="R57" s="1274"/>
      <c r="S57" s="1274"/>
      <c r="T57" s="1274"/>
      <c r="U57" s="1275"/>
    </row>
    <row r="58" spans="1:22" s="306" customFormat="1" ht="18.75" customHeight="1" x14ac:dyDescent="0.15">
      <c r="B58" s="1288"/>
      <c r="C58" s="1847"/>
      <c r="D58" s="1848"/>
      <c r="E58" s="1849"/>
      <c r="F58" s="1863" t="s">
        <v>127</v>
      </c>
      <c r="G58" s="1843"/>
      <c r="H58" s="1843"/>
      <c r="I58" s="1843"/>
      <c r="J58" s="1843"/>
      <c r="K58" s="1843"/>
      <c r="L58" s="1843"/>
      <c r="M58" s="1864"/>
      <c r="N58" s="1841" t="str">
        <f>IF(COUNTIF(活動計画書!K66:V66,"○")&gt;0,"○","－")</f>
        <v>－</v>
      </c>
      <c r="O58" s="1794" t="str">
        <f>IF(N58="－","－",IF(【選択肢】!P7&gt;0,"○","×"))</f>
        <v>－</v>
      </c>
      <c r="P58" s="707" t="s">
        <v>1053</v>
      </c>
      <c r="Q58" s="1738"/>
      <c r="R58" s="1739"/>
      <c r="S58" s="1739"/>
      <c r="T58" s="1739"/>
      <c r="U58" s="1740"/>
    </row>
    <row r="59" spans="1:22" s="306" customFormat="1" ht="26.25" customHeight="1" x14ac:dyDescent="0.15">
      <c r="B59" s="1288"/>
      <c r="C59" s="1847"/>
      <c r="D59" s="1848"/>
      <c r="E59" s="1849"/>
      <c r="F59" s="1865"/>
      <c r="G59" s="1845"/>
      <c r="H59" s="1845"/>
      <c r="I59" s="1845"/>
      <c r="J59" s="1845"/>
      <c r="K59" s="1845"/>
      <c r="L59" s="1845"/>
      <c r="M59" s="1866"/>
      <c r="N59" s="1842"/>
      <c r="O59" s="1795"/>
      <c r="P59" s="706"/>
      <c r="Q59" s="1741"/>
      <c r="R59" s="1742"/>
      <c r="S59" s="1742"/>
      <c r="T59" s="1742"/>
      <c r="U59" s="1743"/>
    </row>
    <row r="60" spans="1:22" s="306" customFormat="1" ht="18.75" customHeight="1" x14ac:dyDescent="0.15">
      <c r="B60" s="1288"/>
      <c r="C60" s="1829" t="s">
        <v>128</v>
      </c>
      <c r="D60" s="1830"/>
      <c r="E60" s="1831"/>
      <c r="F60" s="1853" t="s">
        <v>1077</v>
      </c>
      <c r="G60" s="1854"/>
      <c r="H60" s="1854"/>
      <c r="I60" s="1854"/>
      <c r="J60" s="1854"/>
      <c r="K60" s="1854"/>
      <c r="L60" s="1854"/>
      <c r="M60" s="1855"/>
      <c r="N60" s="1839" t="s">
        <v>297</v>
      </c>
      <c r="O60" s="1794" t="str">
        <f>IF(N60="－","－",IF(【選択肢】!P8&gt;0,"○","×"))</f>
        <v>×</v>
      </c>
      <c r="P60" s="707" t="s">
        <v>1053</v>
      </c>
      <c r="Q60" s="1738"/>
      <c r="R60" s="1739"/>
      <c r="S60" s="1739"/>
      <c r="T60" s="1739"/>
      <c r="U60" s="1740"/>
    </row>
    <row r="61" spans="1:22" s="306" customFormat="1" ht="26.25" customHeight="1" x14ac:dyDescent="0.15">
      <c r="B61" s="1288"/>
      <c r="C61" s="1832"/>
      <c r="D61" s="1833"/>
      <c r="E61" s="1834"/>
      <c r="F61" s="1856"/>
      <c r="G61" s="1857"/>
      <c r="H61" s="1857"/>
      <c r="I61" s="1857"/>
      <c r="J61" s="1857"/>
      <c r="K61" s="1857"/>
      <c r="L61" s="1857"/>
      <c r="M61" s="1858"/>
      <c r="N61" s="1840"/>
      <c r="O61" s="1795"/>
      <c r="P61" s="706"/>
      <c r="Q61" s="1741"/>
      <c r="R61" s="1742"/>
      <c r="S61" s="1742"/>
      <c r="T61" s="1742"/>
      <c r="U61" s="1743"/>
    </row>
    <row r="62" spans="1:22" s="306" customFormat="1" ht="23.25" customHeight="1" x14ac:dyDescent="0.15">
      <c r="B62" s="1288"/>
      <c r="C62" s="1870" t="s">
        <v>129</v>
      </c>
      <c r="D62" s="1803" t="s">
        <v>130</v>
      </c>
      <c r="E62" s="1804"/>
      <c r="F62" s="1843" t="s">
        <v>1076</v>
      </c>
      <c r="G62" s="1843"/>
      <c r="H62" s="1843"/>
      <c r="I62" s="1843"/>
      <c r="J62" s="1843"/>
      <c r="K62" s="1843"/>
      <c r="L62" s="1843"/>
      <c r="M62" s="1844"/>
      <c r="N62" s="1794" t="str">
        <f>IF(COUNTIF(活動計画書!K68:V68,"○")&gt;0,"○","－")</f>
        <v>－</v>
      </c>
      <c r="O62" s="1794" t="str">
        <f>IF(N62="－","－",IF(【選択肢】!P9&gt;0,"○","×"))</f>
        <v>－</v>
      </c>
      <c r="P62" s="1862"/>
      <c r="Q62" s="1739"/>
      <c r="R62" s="1739"/>
      <c r="S62" s="1739"/>
      <c r="T62" s="1739"/>
      <c r="U62" s="1740"/>
    </row>
    <row r="63" spans="1:22" s="306" customFormat="1" ht="26.25" customHeight="1" x14ac:dyDescent="0.15">
      <c r="B63" s="1288"/>
      <c r="C63" s="1870"/>
      <c r="D63" s="1803"/>
      <c r="E63" s="1804"/>
      <c r="F63" s="1845"/>
      <c r="G63" s="1845"/>
      <c r="H63" s="1845"/>
      <c r="I63" s="1845"/>
      <c r="J63" s="1845"/>
      <c r="K63" s="1845"/>
      <c r="L63" s="1845"/>
      <c r="M63" s="1846"/>
      <c r="N63" s="1795"/>
      <c r="O63" s="1795"/>
      <c r="P63" s="1827" t="s">
        <v>1075</v>
      </c>
      <c r="Q63" s="1828"/>
      <c r="R63" s="1828"/>
      <c r="S63" s="1828"/>
      <c r="T63" s="1859">
        <v>0</v>
      </c>
      <c r="U63" s="1860"/>
    </row>
    <row r="64" spans="1:22" s="306" customFormat="1" ht="24" customHeight="1" x14ac:dyDescent="0.15">
      <c r="B64" s="1288"/>
      <c r="C64" s="1870"/>
      <c r="D64" s="1803"/>
      <c r="E64" s="1804"/>
      <c r="F64" s="1825" t="s">
        <v>1074</v>
      </c>
      <c r="G64" s="1825"/>
      <c r="H64" s="1825"/>
      <c r="I64" s="1825"/>
      <c r="J64" s="1825"/>
      <c r="K64" s="1825"/>
      <c r="L64" s="1825"/>
      <c r="M64" s="1861"/>
      <c r="N64" s="869" t="str">
        <f>IF(COUNTIF(活動計画書!K69:V69,"○")&gt;0,"○","－")</f>
        <v>－</v>
      </c>
      <c r="O64" s="869" t="str">
        <f>IF(N64="－","－",IF(【選択肢】!P10&gt;0,"○","×"))</f>
        <v>－</v>
      </c>
      <c r="P64" s="1273"/>
      <c r="Q64" s="1274"/>
      <c r="R64" s="1274"/>
      <c r="S64" s="1274"/>
      <c r="T64" s="1274"/>
      <c r="U64" s="1275"/>
    </row>
    <row r="65" spans="2:23" s="306" customFormat="1" ht="24" customHeight="1" x14ac:dyDescent="0.15">
      <c r="B65" s="1288"/>
      <c r="C65" s="1870"/>
      <c r="D65" s="1803"/>
      <c r="E65" s="1804"/>
      <c r="F65" s="1825" t="s">
        <v>133</v>
      </c>
      <c r="G65" s="1825"/>
      <c r="H65" s="1825"/>
      <c r="I65" s="1825"/>
      <c r="J65" s="1825"/>
      <c r="K65" s="1825"/>
      <c r="L65" s="1825"/>
      <c r="M65" s="1826"/>
      <c r="N65" s="861" t="s">
        <v>659</v>
      </c>
      <c r="O65" s="869" t="str">
        <f>IF(N65="－","－",IF(【選択肢】!P11&gt;0,"○","×"))</f>
        <v>×</v>
      </c>
      <c r="P65" s="1273"/>
      <c r="Q65" s="1274"/>
      <c r="R65" s="1274"/>
      <c r="S65" s="1274"/>
      <c r="T65" s="1274"/>
      <c r="U65" s="1275"/>
    </row>
    <row r="66" spans="2:23" s="306" customFormat="1" ht="24" customHeight="1" x14ac:dyDescent="0.15">
      <c r="B66" s="1288"/>
      <c r="C66" s="1870"/>
      <c r="D66" s="1803" t="s">
        <v>45</v>
      </c>
      <c r="E66" s="1804"/>
      <c r="F66" s="1825" t="s">
        <v>1073</v>
      </c>
      <c r="G66" s="1825"/>
      <c r="H66" s="1825"/>
      <c r="I66" s="1825"/>
      <c r="J66" s="1825"/>
      <c r="K66" s="1825"/>
      <c r="L66" s="1825"/>
      <c r="M66" s="1826"/>
      <c r="N66" s="869" t="str">
        <f>IF(COUNTIF(活動計画書!K71:V71,"○")&gt;0,"○","－")</f>
        <v>－</v>
      </c>
      <c r="O66" s="869" t="str">
        <f>IF(N66="－","－",IF(【選択肢】!P12&gt;0,"○","×"))</f>
        <v>－</v>
      </c>
      <c r="P66" s="1273"/>
      <c r="Q66" s="1274"/>
      <c r="R66" s="1274"/>
      <c r="S66" s="1274"/>
      <c r="T66" s="1274"/>
      <c r="U66" s="1275"/>
    </row>
    <row r="67" spans="2:23" s="306" customFormat="1" ht="24" customHeight="1" x14ac:dyDescent="0.15">
      <c r="B67" s="1288"/>
      <c r="C67" s="1870"/>
      <c r="D67" s="1803"/>
      <c r="E67" s="1804"/>
      <c r="F67" s="1825" t="s">
        <v>1072</v>
      </c>
      <c r="G67" s="1825"/>
      <c r="H67" s="1825"/>
      <c r="I67" s="1825"/>
      <c r="J67" s="1825"/>
      <c r="K67" s="1825"/>
      <c r="L67" s="1825"/>
      <c r="M67" s="1826"/>
      <c r="N67" s="869" t="str">
        <f>IF(COUNTIF(活動計画書!K72:V72,"○")&gt;0,"○","－")</f>
        <v>－</v>
      </c>
      <c r="O67" s="869" t="str">
        <f>IF(N67="－","－",IF(【選択肢】!P13&gt;0,"○","×"))</f>
        <v>－</v>
      </c>
      <c r="P67" s="1273"/>
      <c r="Q67" s="1274"/>
      <c r="R67" s="1274"/>
      <c r="S67" s="1274"/>
      <c r="T67" s="1274"/>
      <c r="U67" s="1275"/>
    </row>
    <row r="68" spans="2:23" s="306" customFormat="1" ht="24" customHeight="1" x14ac:dyDescent="0.15">
      <c r="B68" s="1288"/>
      <c r="C68" s="1870"/>
      <c r="D68" s="1803"/>
      <c r="E68" s="1804"/>
      <c r="F68" s="1825" t="s">
        <v>137</v>
      </c>
      <c r="G68" s="1825"/>
      <c r="H68" s="1825"/>
      <c r="I68" s="1825"/>
      <c r="J68" s="1825"/>
      <c r="K68" s="1825"/>
      <c r="L68" s="1825"/>
      <c r="M68" s="1826"/>
      <c r="N68" s="861" t="s">
        <v>659</v>
      </c>
      <c r="O68" s="869" t="str">
        <f>IF(N68="－","－",IF(【選択肢】!P14&gt;0,"○","×"))</f>
        <v>×</v>
      </c>
      <c r="P68" s="1273"/>
      <c r="Q68" s="1274"/>
      <c r="R68" s="1274"/>
      <c r="S68" s="1274"/>
      <c r="T68" s="1274"/>
      <c r="U68" s="1275"/>
    </row>
    <row r="69" spans="2:23" s="306" customFormat="1" ht="24" customHeight="1" x14ac:dyDescent="0.15">
      <c r="B69" s="1288"/>
      <c r="C69" s="1870"/>
      <c r="D69" s="1803" t="s">
        <v>46</v>
      </c>
      <c r="E69" s="1804"/>
      <c r="F69" s="1825" t="s">
        <v>138</v>
      </c>
      <c r="G69" s="1825"/>
      <c r="H69" s="1825"/>
      <c r="I69" s="1825"/>
      <c r="J69" s="1825"/>
      <c r="K69" s="1825"/>
      <c r="L69" s="1825"/>
      <c r="M69" s="1826"/>
      <c r="N69" s="869" t="str">
        <f>IF(COUNTIF(活動計画書!K74:V74,"○")&gt;0,"○","－")</f>
        <v>－</v>
      </c>
      <c r="O69" s="869" t="str">
        <f>IF(N69="－","－",IF(【選択肢】!P15&gt;0,"○","×"))</f>
        <v>－</v>
      </c>
      <c r="P69" s="1273"/>
      <c r="Q69" s="1274"/>
      <c r="R69" s="1274"/>
      <c r="S69" s="1274"/>
      <c r="T69" s="1274"/>
      <c r="U69" s="1275"/>
    </row>
    <row r="70" spans="2:23" s="306" customFormat="1" ht="24" customHeight="1" x14ac:dyDescent="0.15">
      <c r="B70" s="1288"/>
      <c r="C70" s="1870"/>
      <c r="D70" s="1803"/>
      <c r="E70" s="1804"/>
      <c r="F70" s="1825" t="s">
        <v>1071</v>
      </c>
      <c r="G70" s="1825"/>
      <c r="H70" s="1825"/>
      <c r="I70" s="1825"/>
      <c r="J70" s="1825"/>
      <c r="K70" s="1825"/>
      <c r="L70" s="1825"/>
      <c r="M70" s="1826"/>
      <c r="N70" s="861" t="s">
        <v>659</v>
      </c>
      <c r="O70" s="869" t="str">
        <f>IF(N70="－","－",IF(【選択肢】!P16&gt;0,"○","×"))</f>
        <v>×</v>
      </c>
      <c r="P70" s="1273"/>
      <c r="Q70" s="1274"/>
      <c r="R70" s="1274"/>
      <c r="S70" s="1274"/>
      <c r="T70" s="1274"/>
      <c r="U70" s="1275"/>
    </row>
    <row r="71" spans="2:23" s="306" customFormat="1" ht="24" customHeight="1" x14ac:dyDescent="0.15">
      <c r="B71" s="1288"/>
      <c r="C71" s="1870"/>
      <c r="D71" s="1803"/>
      <c r="E71" s="1804"/>
      <c r="F71" s="1825" t="s">
        <v>140</v>
      </c>
      <c r="G71" s="1825"/>
      <c r="H71" s="1825"/>
      <c r="I71" s="1825"/>
      <c r="J71" s="1825"/>
      <c r="K71" s="1825"/>
      <c r="L71" s="1825"/>
      <c r="M71" s="1826"/>
      <c r="N71" s="861" t="s">
        <v>659</v>
      </c>
      <c r="O71" s="869" t="str">
        <f>IF(N71="－","－",IF(【選択肢】!P17&gt;0,"○","×"))</f>
        <v>×</v>
      </c>
      <c r="P71" s="1273"/>
      <c r="Q71" s="1274"/>
      <c r="R71" s="1274"/>
      <c r="S71" s="1274"/>
      <c r="T71" s="1274"/>
      <c r="U71" s="1275"/>
    </row>
    <row r="72" spans="2:23" s="306" customFormat="1" ht="24" customHeight="1" x14ac:dyDescent="0.15">
      <c r="B72" s="1288"/>
      <c r="C72" s="1870"/>
      <c r="D72" s="1803" t="s">
        <v>47</v>
      </c>
      <c r="E72" s="1804"/>
      <c r="F72" s="1825" t="s">
        <v>1070</v>
      </c>
      <c r="G72" s="1825"/>
      <c r="H72" s="1825"/>
      <c r="I72" s="1825"/>
      <c r="J72" s="1825"/>
      <c r="K72" s="1825"/>
      <c r="L72" s="1825"/>
      <c r="M72" s="1826"/>
      <c r="N72" s="869" t="str">
        <f>IF(COUNTIF(活動計画書!K77:V77,"○")&gt;0,"○","－")</f>
        <v>－</v>
      </c>
      <c r="O72" s="869" t="str">
        <f>IF(N72="－","－",IF(【選択肢】!P18&gt;0,"○","×"))</f>
        <v>－</v>
      </c>
      <c r="P72" s="1273"/>
      <c r="Q72" s="1274"/>
      <c r="R72" s="1274"/>
      <c r="S72" s="1274"/>
      <c r="T72" s="1274"/>
      <c r="U72" s="1275"/>
    </row>
    <row r="73" spans="2:23" s="306" customFormat="1" ht="24" customHeight="1" x14ac:dyDescent="0.15">
      <c r="B73" s="1288"/>
      <c r="C73" s="1870"/>
      <c r="D73" s="1803"/>
      <c r="E73" s="1804"/>
      <c r="F73" s="1825" t="s">
        <v>1069</v>
      </c>
      <c r="G73" s="1825"/>
      <c r="H73" s="1825"/>
      <c r="I73" s="1825"/>
      <c r="J73" s="1825"/>
      <c r="K73" s="1825"/>
      <c r="L73" s="1825"/>
      <c r="M73" s="1826"/>
      <c r="N73" s="861" t="s">
        <v>659</v>
      </c>
      <c r="O73" s="869" t="str">
        <f>IF(N73="－","－",IF(【選択肢】!P19&gt;0,"○","×"))</f>
        <v>×</v>
      </c>
      <c r="P73" s="1273"/>
      <c r="Q73" s="1274"/>
      <c r="R73" s="1274"/>
      <c r="S73" s="1274"/>
      <c r="T73" s="1274"/>
      <c r="U73" s="1275"/>
    </row>
    <row r="74" spans="2:23" s="306" customFormat="1" ht="24" customHeight="1" x14ac:dyDescent="0.15">
      <c r="B74" s="1288"/>
      <c r="C74" s="1870"/>
      <c r="D74" s="1803"/>
      <c r="E74" s="1804"/>
      <c r="F74" s="1825" t="s">
        <v>1068</v>
      </c>
      <c r="G74" s="1825"/>
      <c r="H74" s="1825"/>
      <c r="I74" s="1825"/>
      <c r="J74" s="1825"/>
      <c r="K74" s="1825"/>
      <c r="L74" s="1825"/>
      <c r="M74" s="1826"/>
      <c r="N74" s="861" t="s">
        <v>659</v>
      </c>
      <c r="O74" s="869" t="str">
        <f>IF(N74="－","－",IF(【選択肢】!P20&gt;0,"○","×"))</f>
        <v>×</v>
      </c>
      <c r="P74" s="1273"/>
      <c r="Q74" s="1274"/>
      <c r="R74" s="1274"/>
      <c r="S74" s="1274"/>
      <c r="T74" s="1274"/>
      <c r="U74" s="1275"/>
    </row>
    <row r="75" spans="2:23" s="306" customFormat="1" ht="24" customHeight="1" x14ac:dyDescent="0.15">
      <c r="B75" s="1288"/>
      <c r="C75" s="1870"/>
      <c r="D75" s="1827" t="s">
        <v>144</v>
      </c>
      <c r="E75" s="1835"/>
      <c r="F75" s="1836" t="s">
        <v>1067</v>
      </c>
      <c r="G75" s="1837"/>
      <c r="H75" s="1837"/>
      <c r="I75" s="1837"/>
      <c r="J75" s="1837"/>
      <c r="K75" s="1837"/>
      <c r="L75" s="1837"/>
      <c r="M75" s="1838"/>
      <c r="N75" s="861" t="s">
        <v>297</v>
      </c>
      <c r="O75" s="869" t="str">
        <f>IF(N75="－","－",IF(【選択肢】!P21&gt;0,"○","×"))</f>
        <v>×</v>
      </c>
      <c r="P75" s="1273"/>
      <c r="Q75" s="1274"/>
      <c r="R75" s="1274"/>
      <c r="S75" s="1274"/>
      <c r="T75" s="1274"/>
      <c r="U75" s="1275"/>
    </row>
    <row r="76" spans="2:23" s="306" customFormat="1" ht="16.5" customHeight="1" x14ac:dyDescent="0.15">
      <c r="B76" s="719"/>
      <c r="C76" s="719"/>
      <c r="D76" s="719"/>
      <c r="E76" s="719"/>
      <c r="F76" s="718"/>
      <c r="G76" s="718"/>
      <c r="H76" s="718"/>
      <c r="I76" s="718"/>
      <c r="J76" s="718"/>
      <c r="K76" s="718"/>
      <c r="L76" s="718"/>
      <c r="M76" s="718"/>
      <c r="N76" s="695"/>
      <c r="O76" s="695"/>
      <c r="P76" s="717"/>
      <c r="Q76" s="717"/>
      <c r="R76" s="717"/>
      <c r="S76" s="717"/>
      <c r="T76" s="717"/>
      <c r="U76" s="717"/>
    </row>
    <row r="77" spans="2:23" s="306" customFormat="1" ht="17.25" customHeight="1" x14ac:dyDescent="0.15">
      <c r="B77" s="1823" t="s">
        <v>518</v>
      </c>
      <c r="C77" s="1823"/>
      <c r="D77" s="1823" t="s">
        <v>110</v>
      </c>
      <c r="E77" s="1823"/>
      <c r="F77" s="1823"/>
      <c r="G77" s="1823"/>
      <c r="H77" s="1823"/>
      <c r="I77" s="1823"/>
      <c r="J77" s="1823"/>
      <c r="K77" s="1823"/>
      <c r="L77" s="1823"/>
      <c r="M77" s="1823"/>
      <c r="N77" s="1823" t="s">
        <v>1027</v>
      </c>
      <c r="O77" s="1823" t="s">
        <v>1032</v>
      </c>
      <c r="P77" s="362"/>
      <c r="Q77" s="1380" t="s">
        <v>200</v>
      </c>
      <c r="R77" s="1380"/>
      <c r="S77" s="1380"/>
      <c r="T77" s="1380"/>
      <c r="U77" s="1381"/>
    </row>
    <row r="78" spans="2:23" s="306" customFormat="1" ht="17.25" customHeight="1" x14ac:dyDescent="0.15">
      <c r="B78" s="1824"/>
      <c r="C78" s="1824"/>
      <c r="D78" s="1824"/>
      <c r="E78" s="1824"/>
      <c r="F78" s="1824"/>
      <c r="G78" s="1824"/>
      <c r="H78" s="1824"/>
      <c r="I78" s="1824"/>
      <c r="J78" s="1824"/>
      <c r="K78" s="1824"/>
      <c r="L78" s="1824"/>
      <c r="M78" s="1824"/>
      <c r="N78" s="1824"/>
      <c r="O78" s="1824"/>
      <c r="P78" s="716" t="s">
        <v>1033</v>
      </c>
      <c r="Q78" s="1382"/>
      <c r="R78" s="1382"/>
      <c r="S78" s="1382"/>
      <c r="T78" s="1382"/>
      <c r="U78" s="1262"/>
    </row>
    <row r="79" spans="2:23" s="713" customFormat="1" ht="25.5" customHeight="1" x14ac:dyDescent="0.15">
      <c r="B79" s="1813" t="s">
        <v>146</v>
      </c>
      <c r="C79" s="1814"/>
      <c r="D79" s="1817" t="s">
        <v>1066</v>
      </c>
      <c r="E79" s="1818"/>
      <c r="F79" s="1818"/>
      <c r="G79" s="1818"/>
      <c r="H79" s="1818"/>
      <c r="I79" s="1818"/>
      <c r="J79" s="1818"/>
      <c r="K79" s="1818"/>
      <c r="L79" s="1818"/>
      <c r="M79" s="1819"/>
      <c r="N79" s="870" t="str">
        <f>IF(活動計画書!B97="○","○","－")</f>
        <v>－</v>
      </c>
      <c r="O79" s="871" t="str">
        <f>IF(N79="－","－",IF(【選択肢】!P22&gt;0,"○","×"))</f>
        <v>－</v>
      </c>
      <c r="P79" s="715"/>
      <c r="Q79" s="1811"/>
      <c r="R79" s="1811"/>
      <c r="S79" s="1811"/>
      <c r="T79" s="1811"/>
      <c r="U79" s="1812"/>
      <c r="W79" s="714"/>
    </row>
    <row r="80" spans="2:23" s="713" customFormat="1" ht="25.5" customHeight="1" x14ac:dyDescent="0.15">
      <c r="B80" s="1813"/>
      <c r="C80" s="1814"/>
      <c r="D80" s="1820" t="s">
        <v>1065</v>
      </c>
      <c r="E80" s="1821"/>
      <c r="F80" s="1821"/>
      <c r="G80" s="1821"/>
      <c r="H80" s="1821"/>
      <c r="I80" s="1821"/>
      <c r="J80" s="1821"/>
      <c r="K80" s="1821"/>
      <c r="L80" s="1821"/>
      <c r="M80" s="1822"/>
      <c r="N80" s="872" t="str">
        <f>IF(活動計画書!B98="○","○","－")</f>
        <v>－</v>
      </c>
      <c r="O80" s="871" t="str">
        <f>IF(N80="－","－",IF(【選択肢】!P23&gt;0,"○","×"))</f>
        <v>－</v>
      </c>
      <c r="P80" s="711"/>
      <c r="Q80" s="1811"/>
      <c r="R80" s="1811"/>
      <c r="S80" s="1811"/>
      <c r="T80" s="1811"/>
      <c r="U80" s="1812"/>
      <c r="W80" s="714"/>
    </row>
    <row r="81" spans="1:23" s="713" customFormat="1" ht="25.5" customHeight="1" x14ac:dyDescent="0.15">
      <c r="B81" s="1813"/>
      <c r="C81" s="1814"/>
      <c r="D81" s="1820" t="s">
        <v>1064</v>
      </c>
      <c r="E81" s="1821"/>
      <c r="F81" s="1821"/>
      <c r="G81" s="1821"/>
      <c r="H81" s="1821"/>
      <c r="I81" s="1821"/>
      <c r="J81" s="1821"/>
      <c r="K81" s="1821"/>
      <c r="L81" s="1821"/>
      <c r="M81" s="1822"/>
      <c r="N81" s="872" t="str">
        <f>IF(活動計画書!B99="○","○","－")</f>
        <v>－</v>
      </c>
      <c r="O81" s="871" t="str">
        <f>IF(N81="－","－",IF(【選択肢】!P24&gt;0,"○","×"))</f>
        <v>－</v>
      </c>
      <c r="P81" s="711"/>
      <c r="Q81" s="1811"/>
      <c r="R81" s="1811"/>
      <c r="S81" s="1811"/>
      <c r="T81" s="1811"/>
      <c r="U81" s="1812"/>
      <c r="W81" s="714"/>
    </row>
    <row r="82" spans="1:23" s="713" customFormat="1" ht="25.5" customHeight="1" x14ac:dyDescent="0.15">
      <c r="B82" s="1813"/>
      <c r="C82" s="1814"/>
      <c r="D82" s="1820" t="s">
        <v>1063</v>
      </c>
      <c r="E82" s="1821"/>
      <c r="F82" s="1821"/>
      <c r="G82" s="1821"/>
      <c r="H82" s="1821"/>
      <c r="I82" s="1821"/>
      <c r="J82" s="1821"/>
      <c r="K82" s="1821"/>
      <c r="L82" s="1821"/>
      <c r="M82" s="1822"/>
      <c r="N82" s="872" t="str">
        <f>IF(活動計画書!B100="○","○","－")</f>
        <v>－</v>
      </c>
      <c r="O82" s="871" t="str">
        <f>IF(N82="－","－",IF(【選択肢】!P25&gt;0,"○","×"))</f>
        <v>－</v>
      </c>
      <c r="P82" s="711"/>
      <c r="Q82" s="1811"/>
      <c r="R82" s="1811"/>
      <c r="S82" s="1811"/>
      <c r="T82" s="1811"/>
      <c r="U82" s="1812"/>
      <c r="W82" s="714"/>
    </row>
    <row r="83" spans="1:23" s="306" customFormat="1" ht="25.5" customHeight="1" x14ac:dyDescent="0.15">
      <c r="B83" s="1813"/>
      <c r="C83" s="1814"/>
      <c r="D83" s="1820" t="s">
        <v>1062</v>
      </c>
      <c r="E83" s="1821"/>
      <c r="F83" s="1821"/>
      <c r="G83" s="1821"/>
      <c r="H83" s="1821"/>
      <c r="I83" s="1821"/>
      <c r="J83" s="1821"/>
      <c r="K83" s="1821"/>
      <c r="L83" s="1821"/>
      <c r="M83" s="1822"/>
      <c r="N83" s="872" t="str">
        <f>IF(活動計画書!M97="○","○","－")</f>
        <v>－</v>
      </c>
      <c r="O83" s="871" t="str">
        <f>IF(N83="－","－",IF(【選択肢】!P26&gt;0,"○","×"))</f>
        <v>－</v>
      </c>
      <c r="P83" s="711"/>
      <c r="Q83" s="1811"/>
      <c r="R83" s="1811"/>
      <c r="S83" s="1811"/>
      <c r="T83" s="1811"/>
      <c r="U83" s="1812"/>
    </row>
    <row r="84" spans="1:23" ht="25.5" customHeight="1" x14ac:dyDescent="0.15">
      <c r="A84" s="712"/>
      <c r="B84" s="1813"/>
      <c r="C84" s="1814"/>
      <c r="D84" s="1820" t="s">
        <v>1061</v>
      </c>
      <c r="E84" s="1821"/>
      <c r="F84" s="1821"/>
      <c r="G84" s="1821"/>
      <c r="H84" s="1821"/>
      <c r="I84" s="1821"/>
      <c r="J84" s="1821"/>
      <c r="K84" s="1821"/>
      <c r="L84" s="1821"/>
      <c r="M84" s="1822"/>
      <c r="N84" s="872" t="str">
        <f>IF(活動計画書!M98="○","○","－")</f>
        <v>－</v>
      </c>
      <c r="O84" s="871" t="str">
        <f>IF(N84="－","－",IF(【選択肢】!P27&gt;0,"○","×"))</f>
        <v>－</v>
      </c>
      <c r="P84" s="711"/>
      <c r="Q84" s="1811"/>
      <c r="R84" s="1811"/>
      <c r="S84" s="1811"/>
      <c r="T84" s="1811"/>
      <c r="U84" s="1812"/>
    </row>
    <row r="85" spans="1:23" ht="25.5" customHeight="1" x14ac:dyDescent="0.15">
      <c r="B85" s="1815"/>
      <c r="C85" s="1816"/>
      <c r="D85" s="1805" t="s">
        <v>1060</v>
      </c>
      <c r="E85" s="1806"/>
      <c r="F85" s="1807"/>
      <c r="G85" s="1808">
        <f>活動計画書!Q99</f>
        <v>0</v>
      </c>
      <c r="H85" s="1809"/>
      <c r="I85" s="1809"/>
      <c r="J85" s="1809"/>
      <c r="K85" s="1809"/>
      <c r="L85" s="1809"/>
      <c r="M85" s="1810"/>
      <c r="N85" s="872" t="str">
        <f>IF(活動計画書!M99="○","○","－")</f>
        <v>－</v>
      </c>
      <c r="O85" s="871" t="str">
        <f>IF(N85="－","－",IF(【選択肢】!P28&gt;0,"○","×"))</f>
        <v>－</v>
      </c>
      <c r="P85" s="711"/>
      <c r="Q85" s="1811"/>
      <c r="R85" s="1811"/>
      <c r="S85" s="1811"/>
      <c r="T85" s="1811"/>
      <c r="U85" s="1812"/>
    </row>
    <row r="86" spans="1:23" s="690" customFormat="1" ht="30" customHeight="1" x14ac:dyDescent="0.45">
      <c r="A86" s="691" t="s">
        <v>479</v>
      </c>
      <c r="B86" s="334"/>
      <c r="C86" s="334"/>
      <c r="D86" s="334"/>
      <c r="E86" s="334"/>
      <c r="F86" s="334"/>
      <c r="G86" s="334"/>
      <c r="H86" s="334"/>
      <c r="I86" s="334"/>
      <c r="J86" s="334"/>
      <c r="K86" s="334"/>
      <c r="L86" s="334"/>
      <c r="M86" s="334"/>
      <c r="N86" s="334"/>
      <c r="O86" s="334"/>
      <c r="P86" s="334"/>
      <c r="Q86" s="334"/>
      <c r="R86" s="334"/>
      <c r="S86" s="334"/>
    </row>
    <row r="87" spans="1:23" s="710" customFormat="1" ht="16.5" customHeight="1" x14ac:dyDescent="0.15">
      <c r="B87" s="710" t="s">
        <v>1059</v>
      </c>
    </row>
    <row r="88" spans="1:23" s="306" customFormat="1" ht="36" customHeight="1" x14ac:dyDescent="0.15">
      <c r="B88" s="1101" t="s">
        <v>518</v>
      </c>
      <c r="C88" s="1101"/>
      <c r="D88" s="1101"/>
      <c r="E88" s="959" t="s">
        <v>110</v>
      </c>
      <c r="F88" s="1248"/>
      <c r="G88" s="1248"/>
      <c r="H88" s="1248"/>
      <c r="I88" s="1248"/>
      <c r="J88" s="1248"/>
      <c r="K88" s="1248"/>
      <c r="L88" s="1248"/>
      <c r="M88" s="960"/>
      <c r="N88" s="360" t="s">
        <v>1027</v>
      </c>
      <c r="O88" s="360" t="s">
        <v>1032</v>
      </c>
      <c r="P88" s="1052" t="s">
        <v>200</v>
      </c>
      <c r="Q88" s="1424"/>
      <c r="R88" s="1424"/>
      <c r="S88" s="1424"/>
      <c r="T88" s="1424"/>
      <c r="U88" s="1053"/>
    </row>
    <row r="89" spans="1:23" s="306" customFormat="1" ht="24.75" customHeight="1" x14ac:dyDescent="0.15">
      <c r="B89" s="1768" t="s">
        <v>173</v>
      </c>
      <c r="C89" s="1797" t="s">
        <v>174</v>
      </c>
      <c r="D89" s="1798"/>
      <c r="E89" s="1785" t="s">
        <v>1058</v>
      </c>
      <c r="F89" s="1786"/>
      <c r="G89" s="1786"/>
      <c r="H89" s="1786"/>
      <c r="I89" s="1786"/>
      <c r="J89" s="1786"/>
      <c r="K89" s="1786"/>
      <c r="L89" s="1786"/>
      <c r="M89" s="1787"/>
      <c r="N89" s="871" t="str">
        <f>IF(COUNTIF(活動計画書!K106:W106,"○")&gt;0,"○","－")</f>
        <v>－</v>
      </c>
      <c r="O89" s="869" t="str">
        <f>IF(N89="－","－",IF(【選択肢】!P29&gt;0,"○","×"))</f>
        <v>－</v>
      </c>
      <c r="P89" s="1273"/>
      <c r="Q89" s="1274"/>
      <c r="R89" s="1274"/>
      <c r="S89" s="1274"/>
      <c r="T89" s="1274"/>
      <c r="U89" s="1275"/>
    </row>
    <row r="90" spans="1:23" s="306" customFormat="1" ht="24.75" customHeight="1" x14ac:dyDescent="0.15">
      <c r="B90" s="1796"/>
      <c r="C90" s="1799"/>
      <c r="D90" s="1800"/>
      <c r="E90" s="1785" t="s">
        <v>1057</v>
      </c>
      <c r="F90" s="1786"/>
      <c r="G90" s="1786"/>
      <c r="H90" s="1786"/>
      <c r="I90" s="1786"/>
      <c r="J90" s="1786"/>
      <c r="K90" s="1786"/>
      <c r="L90" s="1786"/>
      <c r="M90" s="1787"/>
      <c r="N90" s="869" t="str">
        <f>IF(COUNTIF(活動計画書!K107:W107,"○")&gt;0,"○","－")</f>
        <v>－</v>
      </c>
      <c r="O90" s="869" t="str">
        <f>IF(N90="－","－",IF(【選択肢】!P30&gt;0,"○","×"))</f>
        <v>－</v>
      </c>
      <c r="P90" s="1273"/>
      <c r="Q90" s="1274"/>
      <c r="R90" s="1274"/>
      <c r="S90" s="1274"/>
      <c r="T90" s="1274"/>
      <c r="U90" s="1275"/>
    </row>
    <row r="91" spans="1:23" s="306" customFormat="1" ht="24.75" customHeight="1" x14ac:dyDescent="0.15">
      <c r="B91" s="1796"/>
      <c r="C91" s="1799"/>
      <c r="D91" s="1800"/>
      <c r="E91" s="1785" t="s">
        <v>1056</v>
      </c>
      <c r="F91" s="1786"/>
      <c r="G91" s="1786"/>
      <c r="H91" s="1786"/>
      <c r="I91" s="1786"/>
      <c r="J91" s="1786"/>
      <c r="K91" s="1786"/>
      <c r="L91" s="1786"/>
      <c r="M91" s="1787"/>
      <c r="N91" s="869" t="str">
        <f>IF(COUNTIF(活動計画書!K108:W108,"○")&gt;0,"○","－")</f>
        <v>－</v>
      </c>
      <c r="O91" s="869" t="str">
        <f>IF(N91="－","－",IF(【選択肢】!P31&gt;0,"○","×"))</f>
        <v>－</v>
      </c>
      <c r="P91" s="1273"/>
      <c r="Q91" s="1274"/>
      <c r="R91" s="1274"/>
      <c r="S91" s="1274"/>
      <c r="T91" s="1274"/>
      <c r="U91" s="1275"/>
    </row>
    <row r="92" spans="1:23" s="306" customFormat="1" ht="24.75" customHeight="1" x14ac:dyDescent="0.15">
      <c r="B92" s="1796"/>
      <c r="C92" s="1799"/>
      <c r="D92" s="1800"/>
      <c r="E92" s="1785" t="s">
        <v>1055</v>
      </c>
      <c r="F92" s="1786"/>
      <c r="G92" s="1786"/>
      <c r="H92" s="1786"/>
      <c r="I92" s="1786"/>
      <c r="J92" s="1786"/>
      <c r="K92" s="1786"/>
      <c r="L92" s="1786"/>
      <c r="M92" s="1787"/>
      <c r="N92" s="869" t="str">
        <f>IF(COUNTIF(活動計画書!K109:W109,"○")&gt;0,"○","－")</f>
        <v>－</v>
      </c>
      <c r="O92" s="869" t="str">
        <f>IF(N92="－","－",IF(【選択肢】!P32&gt;0,"○","×"))</f>
        <v>－</v>
      </c>
      <c r="P92" s="1273"/>
      <c r="Q92" s="1274"/>
      <c r="R92" s="1274"/>
      <c r="S92" s="1274"/>
      <c r="T92" s="1274"/>
      <c r="U92" s="1275"/>
    </row>
    <row r="93" spans="1:23" s="306" customFormat="1" ht="18.75" customHeight="1" x14ac:dyDescent="0.15">
      <c r="B93" s="1796"/>
      <c r="C93" s="1799"/>
      <c r="D93" s="1800"/>
      <c r="E93" s="1788" t="s">
        <v>179</v>
      </c>
      <c r="F93" s="1789"/>
      <c r="G93" s="1789"/>
      <c r="H93" s="1789"/>
      <c r="I93" s="1789"/>
      <c r="J93" s="1789"/>
      <c r="K93" s="1789"/>
      <c r="L93" s="1789"/>
      <c r="M93" s="1790"/>
      <c r="N93" s="1794" t="str">
        <f>IF(COUNTIF(活動計画書!K110:W110,"○")&gt;0,"○","－")</f>
        <v>－</v>
      </c>
      <c r="O93" s="1794" t="str">
        <f>IF(N93="－","－",IF(【選択肢】!P33&gt;0,"○","×"))</f>
        <v>－</v>
      </c>
      <c r="P93" s="709" t="s">
        <v>1053</v>
      </c>
      <c r="Q93" s="1738"/>
      <c r="R93" s="1739"/>
      <c r="S93" s="1739"/>
      <c r="T93" s="1739"/>
      <c r="U93" s="1740"/>
    </row>
    <row r="94" spans="1:23" s="306" customFormat="1" ht="26.25" customHeight="1" x14ac:dyDescent="0.15">
      <c r="B94" s="1796"/>
      <c r="C94" s="1799"/>
      <c r="D94" s="1800"/>
      <c r="E94" s="1791"/>
      <c r="F94" s="1792"/>
      <c r="G94" s="1792"/>
      <c r="H94" s="1792"/>
      <c r="I94" s="1792"/>
      <c r="J94" s="1792"/>
      <c r="K94" s="1792"/>
      <c r="L94" s="1792"/>
      <c r="M94" s="1793"/>
      <c r="N94" s="1795"/>
      <c r="O94" s="1795"/>
      <c r="P94" s="708"/>
      <c r="Q94" s="1741"/>
      <c r="R94" s="1742"/>
      <c r="S94" s="1742"/>
      <c r="T94" s="1742"/>
      <c r="U94" s="1743"/>
    </row>
    <row r="95" spans="1:23" s="306" customFormat="1" ht="18.75" customHeight="1" x14ac:dyDescent="0.15">
      <c r="B95" s="1796"/>
      <c r="C95" s="1797" t="s">
        <v>128</v>
      </c>
      <c r="D95" s="1798"/>
      <c r="E95" s="1788" t="s">
        <v>1054</v>
      </c>
      <c r="F95" s="1789"/>
      <c r="G95" s="1789"/>
      <c r="H95" s="1789"/>
      <c r="I95" s="1789"/>
      <c r="J95" s="1789"/>
      <c r="K95" s="1789"/>
      <c r="L95" s="1789"/>
      <c r="M95" s="1790"/>
      <c r="N95" s="1736" t="s">
        <v>659</v>
      </c>
      <c r="O95" s="1794" t="str">
        <f>IF(N95="－","－",IF(【選択肢】!P34&gt;0,"○","×"))</f>
        <v>×</v>
      </c>
      <c r="P95" s="707" t="s">
        <v>1053</v>
      </c>
      <c r="Q95" s="1738"/>
      <c r="R95" s="1739"/>
      <c r="S95" s="1739"/>
      <c r="T95" s="1739"/>
      <c r="U95" s="1740"/>
    </row>
    <row r="96" spans="1:23" s="306" customFormat="1" ht="26.25" customHeight="1" x14ac:dyDescent="0.15">
      <c r="B96" s="1796"/>
      <c r="C96" s="1801"/>
      <c r="D96" s="1802"/>
      <c r="E96" s="1791"/>
      <c r="F96" s="1792"/>
      <c r="G96" s="1792"/>
      <c r="H96" s="1792"/>
      <c r="I96" s="1792"/>
      <c r="J96" s="1792"/>
      <c r="K96" s="1792"/>
      <c r="L96" s="1792"/>
      <c r="M96" s="1793"/>
      <c r="N96" s="1737"/>
      <c r="O96" s="1795"/>
      <c r="P96" s="706"/>
      <c r="Q96" s="1741"/>
      <c r="R96" s="1742"/>
      <c r="S96" s="1742"/>
      <c r="T96" s="1742"/>
      <c r="U96" s="1743"/>
    </row>
    <row r="97" spans="2:25" s="306" customFormat="1" ht="35.25" customHeight="1" x14ac:dyDescent="0.15">
      <c r="B97" s="1796"/>
      <c r="C97" s="1769" t="s">
        <v>129</v>
      </c>
      <c r="D97" s="1770"/>
      <c r="E97" s="1785" t="s">
        <v>1052</v>
      </c>
      <c r="F97" s="1786"/>
      <c r="G97" s="1786"/>
      <c r="H97" s="1786"/>
      <c r="I97" s="1786"/>
      <c r="J97" s="1786"/>
      <c r="K97" s="1786"/>
      <c r="L97" s="1786"/>
      <c r="M97" s="1787"/>
      <c r="N97" s="861" t="s">
        <v>659</v>
      </c>
      <c r="O97" s="869" t="str">
        <f>IF(N97="－","－",IF(【選択肢】!P35&gt;0,"○","×"))</f>
        <v>×</v>
      </c>
      <c r="P97" s="1273"/>
      <c r="Q97" s="1274"/>
      <c r="R97" s="1274"/>
      <c r="S97" s="1274"/>
      <c r="T97" s="1274"/>
      <c r="U97" s="1275"/>
    </row>
    <row r="98" spans="2:25" s="306" customFormat="1" ht="35.25" customHeight="1" x14ac:dyDescent="0.15">
      <c r="B98" s="1796"/>
      <c r="C98" s="1771"/>
      <c r="D98" s="1772"/>
      <c r="E98" s="1785" t="s">
        <v>1051</v>
      </c>
      <c r="F98" s="1786"/>
      <c r="G98" s="1786"/>
      <c r="H98" s="1786"/>
      <c r="I98" s="1786"/>
      <c r="J98" s="1786"/>
      <c r="K98" s="1786"/>
      <c r="L98" s="1786"/>
      <c r="M98" s="1787"/>
      <c r="N98" s="861" t="s">
        <v>659</v>
      </c>
      <c r="O98" s="869" t="str">
        <f>IF(N98="－","－",IF(【選択肢】!P36&gt;0,"○","×"))</f>
        <v>×</v>
      </c>
      <c r="P98" s="1273"/>
      <c r="Q98" s="1274"/>
      <c r="R98" s="1274"/>
      <c r="S98" s="1274"/>
      <c r="T98" s="1274"/>
      <c r="U98" s="1275"/>
    </row>
    <row r="99" spans="2:25" s="306" customFormat="1" ht="35.25" customHeight="1" x14ac:dyDescent="0.15">
      <c r="B99" s="1796"/>
      <c r="C99" s="1771"/>
      <c r="D99" s="1772"/>
      <c r="E99" s="1785" t="s">
        <v>1050</v>
      </c>
      <c r="F99" s="1786"/>
      <c r="G99" s="1786"/>
      <c r="H99" s="1786"/>
      <c r="I99" s="1786"/>
      <c r="J99" s="1786"/>
      <c r="K99" s="1786"/>
      <c r="L99" s="1786"/>
      <c r="M99" s="1787"/>
      <c r="N99" s="861" t="s">
        <v>659</v>
      </c>
      <c r="O99" s="869" t="str">
        <f>IF(N99="－","－",IF(【選択肢】!P37&gt;0,"○","×"))</f>
        <v>×</v>
      </c>
      <c r="P99" s="1273"/>
      <c r="Q99" s="1274"/>
      <c r="R99" s="1274"/>
      <c r="S99" s="1274"/>
      <c r="T99" s="1274"/>
      <c r="U99" s="1275"/>
    </row>
    <row r="100" spans="2:25" s="306" customFormat="1" ht="35.25" customHeight="1" x14ac:dyDescent="0.15">
      <c r="B100" s="1796"/>
      <c r="C100" s="1773"/>
      <c r="D100" s="1774"/>
      <c r="E100" s="1785" t="s">
        <v>1049</v>
      </c>
      <c r="F100" s="1786"/>
      <c r="G100" s="1786"/>
      <c r="H100" s="1786"/>
      <c r="I100" s="1786"/>
      <c r="J100" s="1786"/>
      <c r="K100" s="1786"/>
      <c r="L100" s="1786"/>
      <c r="M100" s="1787"/>
      <c r="N100" s="861" t="s">
        <v>659</v>
      </c>
      <c r="O100" s="869" t="str">
        <f>IF(N100="－","－",IF(【選択肢】!P38&gt;0,"○","×"))</f>
        <v>×</v>
      </c>
      <c r="P100" s="1273"/>
      <c r="Q100" s="1274"/>
      <c r="R100" s="1274"/>
      <c r="S100" s="1274"/>
      <c r="T100" s="1274"/>
      <c r="U100" s="1275"/>
    </row>
    <row r="101" spans="2:25" s="306" customFormat="1" ht="26.25" customHeight="1" x14ac:dyDescent="0.15">
      <c r="B101" s="1766" t="s">
        <v>187</v>
      </c>
      <c r="C101" s="1769" t="s">
        <v>188</v>
      </c>
      <c r="D101" s="1770"/>
      <c r="E101" s="1518" t="s">
        <v>189</v>
      </c>
      <c r="F101" s="1519"/>
      <c r="G101" s="1519"/>
      <c r="H101" s="1519"/>
      <c r="I101" s="1519"/>
      <c r="J101" s="1519"/>
      <c r="K101" s="1519"/>
      <c r="L101" s="1519"/>
      <c r="M101" s="1520"/>
      <c r="N101" s="873" t="str">
        <f>IF(COUNTIF(活動計画書!K116:V116,"○")&gt;0,"○","－")</f>
        <v>－</v>
      </c>
      <c r="O101" s="869" t="str">
        <f>IF(N101="－","－",IF(【選択肢】!P39&gt;0,"○","×"))</f>
        <v>－</v>
      </c>
      <c r="P101" s="1273"/>
      <c r="Q101" s="1274"/>
      <c r="R101" s="1274"/>
      <c r="S101" s="1274"/>
      <c r="T101" s="1274"/>
      <c r="U101" s="1275"/>
    </row>
    <row r="102" spans="2:25" s="306" customFormat="1" ht="26.25" customHeight="1" x14ac:dyDescent="0.15">
      <c r="B102" s="1767"/>
      <c r="C102" s="1771"/>
      <c r="D102" s="1772"/>
      <c r="E102" s="1518" t="s">
        <v>1048</v>
      </c>
      <c r="F102" s="1519"/>
      <c r="G102" s="1519"/>
      <c r="H102" s="1519"/>
      <c r="I102" s="1519"/>
      <c r="J102" s="1519"/>
      <c r="K102" s="1519"/>
      <c r="L102" s="1519"/>
      <c r="M102" s="1520"/>
      <c r="N102" s="873" t="str">
        <f>IF(COUNTIF(活動計画書!K117:V117,"○")&gt;0,"○","－")</f>
        <v>－</v>
      </c>
      <c r="O102" s="869" t="str">
        <f>IF(N102="－","－",IF(【選択肢】!P40&gt;0,"○","×"))</f>
        <v>－</v>
      </c>
      <c r="P102" s="1273"/>
      <c r="Q102" s="1274"/>
      <c r="R102" s="1274"/>
      <c r="S102" s="1274"/>
      <c r="T102" s="1274"/>
      <c r="U102" s="1275"/>
    </row>
    <row r="103" spans="2:25" s="306" customFormat="1" ht="26.25" customHeight="1" x14ac:dyDescent="0.15">
      <c r="B103" s="1767"/>
      <c r="C103" s="1771"/>
      <c r="D103" s="1772"/>
      <c r="E103" s="1518" t="s">
        <v>191</v>
      </c>
      <c r="F103" s="1519"/>
      <c r="G103" s="1519"/>
      <c r="H103" s="1519"/>
      <c r="I103" s="1519"/>
      <c r="J103" s="1519"/>
      <c r="K103" s="1519"/>
      <c r="L103" s="1519"/>
      <c r="M103" s="1520"/>
      <c r="N103" s="873" t="str">
        <f>IF(COUNTIF(活動計画書!K118:V118,"○")&gt;0,"○","－")</f>
        <v>－</v>
      </c>
      <c r="O103" s="869" t="str">
        <f>IF(N103="－","－",IF(【選択肢】!P41&gt;0,"○","×"))</f>
        <v>－</v>
      </c>
      <c r="P103" s="1273"/>
      <c r="Q103" s="1274"/>
      <c r="R103" s="1274"/>
      <c r="S103" s="1274"/>
      <c r="T103" s="1274"/>
      <c r="U103" s="1275"/>
    </row>
    <row r="104" spans="2:25" s="306" customFormat="1" ht="32.25" customHeight="1" x14ac:dyDescent="0.15">
      <c r="B104" s="1767"/>
      <c r="C104" s="1771"/>
      <c r="D104" s="1772"/>
      <c r="E104" s="1518" t="s">
        <v>192</v>
      </c>
      <c r="F104" s="1519"/>
      <c r="G104" s="1519"/>
      <c r="H104" s="1519"/>
      <c r="I104" s="1519"/>
      <c r="J104" s="1519"/>
      <c r="K104" s="1519"/>
      <c r="L104" s="1519"/>
      <c r="M104" s="1520"/>
      <c r="N104" s="873" t="str">
        <f>IF(COUNTIF(活動計画書!K119:V119,"○")&gt;0,"○","－")</f>
        <v>－</v>
      </c>
      <c r="O104" s="869" t="str">
        <f>IF(N104="－","－",IF(【選択肢】!P42&gt;0,"○","×"))</f>
        <v>－</v>
      </c>
      <c r="P104" s="1273"/>
      <c r="Q104" s="1274"/>
      <c r="R104" s="1274"/>
      <c r="S104" s="1274"/>
      <c r="T104" s="1274"/>
      <c r="U104" s="1275"/>
    </row>
    <row r="105" spans="2:25" s="306" customFormat="1" ht="26.25" customHeight="1" x14ac:dyDescent="0.15">
      <c r="B105" s="1767"/>
      <c r="C105" s="1773"/>
      <c r="D105" s="1774"/>
      <c r="E105" s="1518" t="s">
        <v>193</v>
      </c>
      <c r="F105" s="1519"/>
      <c r="G105" s="1519"/>
      <c r="H105" s="1519"/>
      <c r="I105" s="1519"/>
      <c r="J105" s="1519"/>
      <c r="K105" s="1519"/>
      <c r="L105" s="1519"/>
      <c r="M105" s="1520"/>
      <c r="N105" s="873" t="str">
        <f>IF(COUNTIF(活動計画書!K120:V120,"○")&gt;0,"○","－")</f>
        <v>－</v>
      </c>
      <c r="O105" s="869" t="str">
        <f>IF(N105="－","－",IF(【選択肢】!P43&gt;0,"○","×"))</f>
        <v>－</v>
      </c>
      <c r="P105" s="1273"/>
      <c r="Q105" s="1274"/>
      <c r="R105" s="1274"/>
      <c r="S105" s="1274"/>
      <c r="T105" s="1274"/>
      <c r="U105" s="1275"/>
    </row>
    <row r="106" spans="2:25" s="306" customFormat="1" ht="35.25" customHeight="1" x14ac:dyDescent="0.15">
      <c r="B106" s="1767"/>
      <c r="C106" s="1769" t="s">
        <v>194</v>
      </c>
      <c r="D106" s="1770"/>
      <c r="E106" s="1775"/>
      <c r="F106" s="1776"/>
      <c r="G106" s="1776"/>
      <c r="H106" s="1776"/>
      <c r="I106" s="1776"/>
      <c r="J106" s="1776"/>
      <c r="K106" s="1776"/>
      <c r="L106" s="1776"/>
      <c r="M106" s="1777"/>
      <c r="N106" s="869" t="str">
        <f>IF(E106&gt;0,"○","")</f>
        <v/>
      </c>
      <c r="O106" s="869" t="str">
        <f>IFERROR(IF(VLOOKUP(E106,【選択肢】!$O$6:$P$76,2,FALSE)&gt;0,"○","×"),"")</f>
        <v/>
      </c>
      <c r="P106" s="1273"/>
      <c r="Q106" s="1274"/>
      <c r="R106" s="1274"/>
      <c r="S106" s="1274"/>
      <c r="T106" s="1274"/>
      <c r="U106" s="1275"/>
    </row>
    <row r="107" spans="2:25" s="306" customFormat="1" ht="35.25" customHeight="1" x14ac:dyDescent="0.15">
      <c r="B107" s="1767"/>
      <c r="C107" s="1771"/>
      <c r="D107" s="1772"/>
      <c r="E107" s="1775"/>
      <c r="F107" s="1776"/>
      <c r="G107" s="1776"/>
      <c r="H107" s="1776"/>
      <c r="I107" s="1776"/>
      <c r="J107" s="1776"/>
      <c r="K107" s="1776"/>
      <c r="L107" s="1776"/>
      <c r="M107" s="1777"/>
      <c r="N107" s="869" t="str">
        <f>IF(E107&gt;0,"○","")</f>
        <v/>
      </c>
      <c r="O107" s="869" t="str">
        <f>IFERROR(IF(VLOOKUP(E107,【選択肢】!$O$6:$P$76,2,FALSE)&gt;0,"○","×"),"")</f>
        <v/>
      </c>
      <c r="P107" s="1273"/>
      <c r="Q107" s="1274"/>
      <c r="R107" s="1274"/>
      <c r="S107" s="1274"/>
      <c r="T107" s="1274"/>
      <c r="U107" s="1275"/>
    </row>
    <row r="108" spans="2:25" s="306" customFormat="1" ht="35.25" customHeight="1" x14ac:dyDescent="0.15">
      <c r="B108" s="1767"/>
      <c r="C108" s="1771"/>
      <c r="D108" s="1772"/>
      <c r="E108" s="1775"/>
      <c r="F108" s="1776"/>
      <c r="G108" s="1776"/>
      <c r="H108" s="1776"/>
      <c r="I108" s="1776"/>
      <c r="J108" s="1776"/>
      <c r="K108" s="1776"/>
      <c r="L108" s="1776"/>
      <c r="M108" s="1777"/>
      <c r="N108" s="869" t="str">
        <f>IF(E108&gt;0,"○","")</f>
        <v/>
      </c>
      <c r="O108" s="869" t="str">
        <f>IFERROR(IF(VLOOKUP(E108,【選択肢】!$O$6:$P$76,2,FALSE)&gt;0,"○","×"),"")</f>
        <v/>
      </c>
      <c r="P108" s="1273"/>
      <c r="Q108" s="1274"/>
      <c r="R108" s="1274"/>
      <c r="S108" s="1274"/>
      <c r="T108" s="1274"/>
      <c r="U108" s="1275"/>
    </row>
    <row r="109" spans="2:25" s="306" customFormat="1" ht="35.25" customHeight="1" x14ac:dyDescent="0.15">
      <c r="B109" s="1767"/>
      <c r="C109" s="1771"/>
      <c r="D109" s="1772"/>
      <c r="E109" s="1775"/>
      <c r="F109" s="1776"/>
      <c r="G109" s="1776"/>
      <c r="H109" s="1776"/>
      <c r="I109" s="1776"/>
      <c r="J109" s="1776"/>
      <c r="K109" s="1776"/>
      <c r="L109" s="1776"/>
      <c r="M109" s="1777"/>
      <c r="N109" s="869" t="str">
        <f>IF(E109&gt;0,"○","")</f>
        <v/>
      </c>
      <c r="O109" s="869" t="str">
        <f>IFERROR(IF(VLOOKUP(E109,【選択肢】!$O$6:$P$76,2,FALSE)&gt;0,"○","×"),"")</f>
        <v/>
      </c>
      <c r="P109" s="1273"/>
      <c r="Q109" s="1274"/>
      <c r="R109" s="1274"/>
      <c r="S109" s="1274"/>
      <c r="T109" s="1274"/>
      <c r="U109" s="1275"/>
    </row>
    <row r="110" spans="2:25" s="306" customFormat="1" ht="35.25" customHeight="1" x14ac:dyDescent="0.15">
      <c r="B110" s="1767"/>
      <c r="C110" s="1771"/>
      <c r="D110" s="1772"/>
      <c r="E110" s="1775">
        <f>活動計画書!E127</f>
        <v>0</v>
      </c>
      <c r="F110" s="1776"/>
      <c r="G110" s="1776"/>
      <c r="H110" s="1776"/>
      <c r="I110" s="1776"/>
      <c r="J110" s="1776"/>
      <c r="K110" s="1776"/>
      <c r="L110" s="1776"/>
      <c r="M110" s="1777"/>
      <c r="N110" s="869" t="str">
        <f>IF(E110&gt;0,"○","")</f>
        <v/>
      </c>
      <c r="O110" s="869" t="str">
        <f>IFERROR(IF(VLOOKUP(E110,【選択肢】!$O$6:$P$76,2,FALSE)&gt;0,"○","×"),"")</f>
        <v/>
      </c>
      <c r="P110" s="1273"/>
      <c r="Q110" s="1274"/>
      <c r="R110" s="1274"/>
      <c r="S110" s="1274"/>
      <c r="T110" s="1274"/>
      <c r="U110" s="1275"/>
      <c r="Y110" s="306" t="s">
        <v>159</v>
      </c>
    </row>
    <row r="111" spans="2:25" s="306" customFormat="1" ht="21" customHeight="1" x14ac:dyDescent="0.15">
      <c r="B111" s="1767"/>
      <c r="C111" s="1773"/>
      <c r="D111" s="1774"/>
      <c r="E111" s="1778" t="s">
        <v>1022</v>
      </c>
      <c r="F111" s="1779"/>
      <c r="G111" s="1779"/>
      <c r="H111" s="1779"/>
      <c r="I111" s="1779"/>
      <c r="J111" s="1779"/>
      <c r="K111" s="1779"/>
      <c r="L111" s="1779"/>
      <c r="M111" s="1779"/>
      <c r="N111" s="1779"/>
      <c r="O111" s="1779"/>
      <c r="P111" s="1779"/>
      <c r="Q111" s="1779"/>
      <c r="R111" s="1779"/>
      <c r="S111" s="1779"/>
      <c r="T111" s="1779"/>
      <c r="U111" s="1780"/>
    </row>
    <row r="112" spans="2:25" s="306" customFormat="1" ht="26.25" customHeight="1" x14ac:dyDescent="0.15">
      <c r="B112" s="1768"/>
      <c r="C112" s="1781" t="s">
        <v>197</v>
      </c>
      <c r="D112" s="1781"/>
      <c r="E112" s="1748" t="s">
        <v>1047</v>
      </c>
      <c r="F112" s="1749"/>
      <c r="G112" s="1749"/>
      <c r="H112" s="1749"/>
      <c r="I112" s="1749"/>
      <c r="J112" s="1749"/>
      <c r="K112" s="1749"/>
      <c r="L112" s="1749"/>
      <c r="M112" s="1750"/>
      <c r="N112" s="869" t="str">
        <f>IF(COUNTIF(活動計画書!K129:W129,"○")&gt;0,"○","－")</f>
        <v>－</v>
      </c>
      <c r="O112" s="869" t="str">
        <f>IF(N112="－","－",IF(【選択肢】!P56&gt;0,"○","×"))</f>
        <v>－</v>
      </c>
      <c r="P112" s="1782"/>
      <c r="Q112" s="1783"/>
      <c r="R112" s="1783"/>
      <c r="S112" s="1783"/>
      <c r="T112" s="1783"/>
      <c r="U112" s="1784"/>
    </row>
    <row r="113" spans="1:31" s="306" customFormat="1" ht="16.5" customHeight="1" x14ac:dyDescent="0.15">
      <c r="B113" s="705"/>
      <c r="C113" s="705"/>
      <c r="D113" s="705"/>
      <c r="E113" s="705"/>
      <c r="F113" s="704"/>
      <c r="G113" s="704"/>
      <c r="H113" s="704"/>
      <c r="I113" s="704"/>
      <c r="J113" s="704"/>
      <c r="K113" s="704"/>
      <c r="L113" s="704"/>
      <c r="M113" s="704"/>
      <c r="N113" s="702"/>
      <c r="O113" s="702"/>
      <c r="P113" s="703"/>
      <c r="Q113" s="703"/>
      <c r="R113" s="703"/>
      <c r="S113" s="703"/>
      <c r="T113" s="703"/>
      <c r="U113" s="703"/>
    </row>
    <row r="114" spans="1:31" s="306" customFormat="1" ht="36" customHeight="1" x14ac:dyDescent="0.15">
      <c r="B114" s="1101" t="s">
        <v>518</v>
      </c>
      <c r="C114" s="1101"/>
      <c r="D114" s="1101"/>
      <c r="E114" s="959" t="s">
        <v>110</v>
      </c>
      <c r="F114" s="1248"/>
      <c r="G114" s="1248"/>
      <c r="H114" s="1248"/>
      <c r="I114" s="1248"/>
      <c r="J114" s="1248"/>
      <c r="K114" s="1248"/>
      <c r="L114" s="1248"/>
      <c r="M114" s="960"/>
      <c r="N114" s="360" t="s">
        <v>1027</v>
      </c>
      <c r="O114" s="360" t="s">
        <v>1032</v>
      </c>
      <c r="P114" s="1052" t="s">
        <v>200</v>
      </c>
      <c r="Q114" s="1424"/>
      <c r="R114" s="1424"/>
      <c r="S114" s="1424"/>
      <c r="T114" s="1424"/>
      <c r="U114" s="1053"/>
    </row>
    <row r="115" spans="1:31" ht="26.25" customHeight="1" x14ac:dyDescent="0.15">
      <c r="A115" s="306"/>
      <c r="B115" s="1751" t="s">
        <v>1046</v>
      </c>
      <c r="C115" s="1752"/>
      <c r="D115" s="1753"/>
      <c r="E115" s="1748" t="s">
        <v>1045</v>
      </c>
      <c r="F115" s="1749"/>
      <c r="G115" s="1749"/>
      <c r="H115" s="1749"/>
      <c r="I115" s="1749"/>
      <c r="J115" s="1749"/>
      <c r="K115" s="1749"/>
      <c r="L115" s="1749"/>
      <c r="M115" s="1750"/>
      <c r="N115" s="869" t="s">
        <v>1199</v>
      </c>
      <c r="O115" s="869" t="str">
        <f>IF(N115="－","－",IF(【選択肢】!P57&gt;0,"○","×"))</f>
        <v>－</v>
      </c>
      <c r="P115" s="1273"/>
      <c r="Q115" s="1274"/>
      <c r="R115" s="1274"/>
      <c r="S115" s="1274"/>
      <c r="T115" s="1274"/>
      <c r="U115" s="1275"/>
    </row>
    <row r="116" spans="1:31" s="306" customFormat="1" ht="33.6" customHeight="1" x14ac:dyDescent="0.15">
      <c r="B116" s="1754"/>
      <c r="C116" s="1755"/>
      <c r="D116" s="1756"/>
      <c r="E116" s="1760" t="s">
        <v>1044</v>
      </c>
      <c r="F116" s="1761"/>
      <c r="G116" s="1761"/>
      <c r="H116" s="1761"/>
      <c r="I116" s="1761"/>
      <c r="J116" s="1761"/>
      <c r="K116" s="1761"/>
      <c r="L116" s="1761"/>
      <c r="M116" s="1762"/>
      <c r="N116" s="869" t="str">
        <f>IF(COUNTIF(活動計画書!$D$133:$I$138,報告書!E116)&gt;0,"○","－")</f>
        <v>－</v>
      </c>
      <c r="O116" s="869" t="str">
        <f>IF(N116="－","－",IF(【選択肢】!P58&gt;0,"○","×"))</f>
        <v>－</v>
      </c>
      <c r="P116" s="1273"/>
      <c r="Q116" s="1274"/>
      <c r="R116" s="1274"/>
      <c r="S116" s="1274"/>
      <c r="T116" s="1274"/>
      <c r="U116" s="1275"/>
    </row>
    <row r="117" spans="1:31" s="306" customFormat="1" ht="26.25" customHeight="1" x14ac:dyDescent="0.15">
      <c r="B117" s="1754"/>
      <c r="C117" s="1755"/>
      <c r="D117" s="1756"/>
      <c r="E117" s="1748" t="s">
        <v>1043</v>
      </c>
      <c r="F117" s="1749"/>
      <c r="G117" s="1749"/>
      <c r="H117" s="1749"/>
      <c r="I117" s="1749"/>
      <c r="J117" s="1749"/>
      <c r="K117" s="1749"/>
      <c r="L117" s="1749"/>
      <c r="M117" s="1750"/>
      <c r="N117" s="869" t="str">
        <f>IF(COUNTIF(活動計画書!$D$133:$I$138,報告書!E117)&gt;0,"○","－")</f>
        <v>－</v>
      </c>
      <c r="O117" s="869" t="str">
        <f>IF(N117="－","－",IF(【選択肢】!P59&gt;0,"○","×"))</f>
        <v>－</v>
      </c>
      <c r="P117" s="1273"/>
      <c r="Q117" s="1274"/>
      <c r="R117" s="1274"/>
      <c r="S117" s="1274"/>
      <c r="T117" s="1274"/>
      <c r="U117" s="1275"/>
    </row>
    <row r="118" spans="1:31" s="306" customFormat="1" ht="26.25" customHeight="1" x14ac:dyDescent="0.15">
      <c r="B118" s="1754"/>
      <c r="C118" s="1755"/>
      <c r="D118" s="1756"/>
      <c r="E118" s="1748" t="s">
        <v>1042</v>
      </c>
      <c r="F118" s="1749"/>
      <c r="G118" s="1749"/>
      <c r="H118" s="1749"/>
      <c r="I118" s="1749"/>
      <c r="J118" s="1749"/>
      <c r="K118" s="1749"/>
      <c r="L118" s="1749"/>
      <c r="M118" s="1750"/>
      <c r="N118" s="869" t="s">
        <v>1199</v>
      </c>
      <c r="O118" s="869" t="str">
        <f>IF(N118="－","－",IF(【選択肢】!P60&gt;0,"○","×"))</f>
        <v>－</v>
      </c>
      <c r="P118" s="1273"/>
      <c r="Q118" s="1274"/>
      <c r="R118" s="1274"/>
      <c r="S118" s="1274"/>
      <c r="T118" s="1274"/>
      <c r="U118" s="1275"/>
    </row>
    <row r="119" spans="1:31" s="306" customFormat="1" ht="26.25" customHeight="1" x14ac:dyDescent="0.15">
      <c r="B119" s="1754"/>
      <c r="C119" s="1755"/>
      <c r="D119" s="1756"/>
      <c r="E119" s="1748" t="s">
        <v>1041</v>
      </c>
      <c r="F119" s="1749"/>
      <c r="G119" s="1749"/>
      <c r="H119" s="1749"/>
      <c r="I119" s="1749"/>
      <c r="J119" s="1749"/>
      <c r="K119" s="1749"/>
      <c r="L119" s="1749"/>
      <c r="M119" s="1750"/>
      <c r="N119" s="869" t="s">
        <v>1199</v>
      </c>
      <c r="O119" s="869" t="str">
        <f>IF(N119="－","－",IF(【選択肢】!P61&gt;0,"○","×"))</f>
        <v>－</v>
      </c>
      <c r="P119" s="1273"/>
      <c r="Q119" s="1274"/>
      <c r="R119" s="1274"/>
      <c r="S119" s="1274"/>
      <c r="T119" s="1274"/>
      <c r="U119" s="1275"/>
    </row>
    <row r="120" spans="1:31" s="306" customFormat="1" ht="26.25" customHeight="1" x14ac:dyDescent="0.15">
      <c r="B120" s="1754"/>
      <c r="C120" s="1755"/>
      <c r="D120" s="1756"/>
      <c r="E120" s="1760" t="s">
        <v>1040</v>
      </c>
      <c r="F120" s="1761"/>
      <c r="G120" s="1761"/>
      <c r="H120" s="1761"/>
      <c r="I120" s="1761"/>
      <c r="J120" s="1761"/>
      <c r="K120" s="1761"/>
      <c r="L120" s="1761"/>
      <c r="M120" s="1762"/>
      <c r="N120" s="869" t="s">
        <v>1199</v>
      </c>
      <c r="O120" s="869" t="str">
        <f>IF(N120="－","－",IF(【選択肢】!P62&gt;0,"○","×"))</f>
        <v>－</v>
      </c>
      <c r="P120" s="1273"/>
      <c r="Q120" s="1274"/>
      <c r="R120" s="1274"/>
      <c r="S120" s="1274"/>
      <c r="T120" s="1274"/>
      <c r="U120" s="1275"/>
    </row>
    <row r="121" spans="1:31" s="306" customFormat="1" ht="33.6" customHeight="1" x14ac:dyDescent="0.15">
      <c r="B121" s="1754"/>
      <c r="C121" s="1755"/>
      <c r="D121" s="1756"/>
      <c r="E121" s="1748" t="s">
        <v>1039</v>
      </c>
      <c r="F121" s="1749"/>
      <c r="G121" s="1749"/>
      <c r="H121" s="1749"/>
      <c r="I121" s="1749"/>
      <c r="J121" s="1749"/>
      <c r="K121" s="1749"/>
      <c r="L121" s="1749"/>
      <c r="M121" s="1750"/>
      <c r="N121" s="869" t="str">
        <f>IF(COUNTIF(活動計画書!$D$133:$I$138,報告書!E121)&gt;0,"○","－")</f>
        <v>－</v>
      </c>
      <c r="O121" s="869" t="str">
        <f>IF(N121="－","－",IF(【選択肢】!P63&gt;0,"○","×"))</f>
        <v>－</v>
      </c>
      <c r="P121" s="1273"/>
      <c r="Q121" s="1274"/>
      <c r="R121" s="1274"/>
      <c r="S121" s="1274"/>
      <c r="T121" s="1274"/>
      <c r="U121" s="1275"/>
    </row>
    <row r="122" spans="1:31" s="306" customFormat="1" ht="26.25" customHeight="1" x14ac:dyDescent="0.15">
      <c r="B122" s="1754"/>
      <c r="C122" s="1755"/>
      <c r="D122" s="1756"/>
      <c r="E122" s="1748" t="s">
        <v>1038</v>
      </c>
      <c r="F122" s="1749"/>
      <c r="G122" s="1749"/>
      <c r="H122" s="1749"/>
      <c r="I122" s="1749"/>
      <c r="J122" s="1749"/>
      <c r="K122" s="1749"/>
      <c r="L122" s="1749"/>
      <c r="M122" s="1750"/>
      <c r="N122" s="869" t="str">
        <f>IF(COUNTIF(活動計画書!$D$133:$I$138,報告書!E122)&gt;0,"○","－")</f>
        <v>－</v>
      </c>
      <c r="O122" s="869" t="str">
        <f>IF(N122="－","－",IF(【選択肢】!P64&gt;0,"○","×"))</f>
        <v>－</v>
      </c>
      <c r="P122" s="1273"/>
      <c r="Q122" s="1274"/>
      <c r="R122" s="1274"/>
      <c r="S122" s="1274"/>
      <c r="T122" s="1274"/>
      <c r="U122" s="1275"/>
    </row>
    <row r="123" spans="1:31" s="306" customFormat="1" ht="26.25" customHeight="1" x14ac:dyDescent="0.15">
      <c r="B123" s="1757"/>
      <c r="C123" s="1758"/>
      <c r="D123" s="1759"/>
      <c r="E123" s="1763" t="s">
        <v>1037</v>
      </c>
      <c r="F123" s="1764"/>
      <c r="G123" s="1764"/>
      <c r="H123" s="1764"/>
      <c r="I123" s="1764"/>
      <c r="J123" s="1764"/>
      <c r="K123" s="1764"/>
      <c r="L123" s="1764"/>
      <c r="M123" s="1765"/>
      <c r="N123" s="874" t="s">
        <v>1199</v>
      </c>
      <c r="O123" s="869" t="str">
        <f>IF(N123="－","－",IF(【選択肢】!P65&gt;0,"○","×"))</f>
        <v>－</v>
      </c>
      <c r="P123" s="1273"/>
      <c r="Q123" s="1274"/>
      <c r="R123" s="1274"/>
      <c r="S123" s="1274"/>
      <c r="T123" s="1274"/>
      <c r="U123" s="1275"/>
    </row>
    <row r="124" spans="1:31" s="306" customFormat="1" ht="16.5" customHeight="1" x14ac:dyDescent="0.15">
      <c r="B124" s="698"/>
      <c r="C124" s="697"/>
      <c r="D124" s="697"/>
      <c r="E124" s="696"/>
      <c r="F124" s="696"/>
      <c r="G124" s="696"/>
      <c r="H124" s="696"/>
      <c r="I124" s="696"/>
      <c r="J124" s="696"/>
      <c r="K124" s="696"/>
      <c r="L124" s="696"/>
      <c r="M124" s="696"/>
      <c r="N124" s="695"/>
      <c r="O124" s="695"/>
      <c r="P124" s="694"/>
      <c r="Q124" s="694"/>
      <c r="R124" s="694"/>
      <c r="S124" s="694"/>
      <c r="T124" s="694"/>
      <c r="U124" s="693"/>
    </row>
    <row r="125" spans="1:31" s="306" customFormat="1" ht="16.5" customHeight="1" x14ac:dyDescent="0.15">
      <c r="B125" s="1729" t="s">
        <v>1036</v>
      </c>
      <c r="C125" s="1729"/>
      <c r="D125" s="1729"/>
      <c r="E125" s="1729"/>
      <c r="F125" s="1729"/>
      <c r="G125" s="1729"/>
      <c r="H125" s="1729"/>
      <c r="I125" s="1729"/>
      <c r="J125" s="1729"/>
      <c r="K125" s="1729"/>
      <c r="L125" s="1729"/>
      <c r="M125" s="1729"/>
      <c r="N125" s="1729"/>
      <c r="O125" s="702"/>
      <c r="P125" s="701"/>
      <c r="Q125" s="701"/>
      <c r="R125" s="701"/>
      <c r="S125" s="701"/>
      <c r="T125" s="701"/>
      <c r="U125" s="693"/>
    </row>
    <row r="126" spans="1:31" s="306" customFormat="1" ht="22.5" customHeight="1" x14ac:dyDescent="0.15">
      <c r="B126" s="959" t="s">
        <v>620</v>
      </c>
      <c r="C126" s="1248"/>
      <c r="D126" s="1248"/>
      <c r="E126" s="1248"/>
      <c r="F126" s="1248"/>
      <c r="G126" s="1248"/>
      <c r="H126" s="1248"/>
      <c r="I126" s="1248"/>
      <c r="J126" s="1248"/>
      <c r="K126" s="1248"/>
      <c r="L126" s="1248"/>
      <c r="M126" s="960"/>
      <c r="N126" s="360" t="s">
        <v>1027</v>
      </c>
      <c r="O126" s="360" t="s">
        <v>1032</v>
      </c>
      <c r="P126" s="1425" t="s">
        <v>1035</v>
      </c>
      <c r="Q126" s="1426"/>
      <c r="R126" s="1426"/>
      <c r="S126" s="1426"/>
      <c r="T126" s="1426"/>
      <c r="U126" s="1427"/>
    </row>
    <row r="127" spans="1:31" s="306" customFormat="1" ht="15.75" customHeight="1" x14ac:dyDescent="0.15">
      <c r="B127" s="1730" t="s">
        <v>1034</v>
      </c>
      <c r="C127" s="1731"/>
      <c r="D127" s="1731"/>
      <c r="E127" s="1731"/>
      <c r="F127" s="1731"/>
      <c r="G127" s="1731"/>
      <c r="H127" s="1731"/>
      <c r="I127" s="1731"/>
      <c r="J127" s="1731"/>
      <c r="K127" s="1731"/>
      <c r="L127" s="1731"/>
      <c r="M127" s="1732"/>
      <c r="N127" s="1736"/>
      <c r="O127" s="1736"/>
      <c r="P127" s="700" t="s">
        <v>1033</v>
      </c>
      <c r="Q127" s="1738"/>
      <c r="R127" s="1739"/>
      <c r="S127" s="1739"/>
      <c r="T127" s="1739"/>
      <c r="U127" s="1740"/>
    </row>
    <row r="128" spans="1:31" s="306" customFormat="1" ht="30" customHeight="1" x14ac:dyDescent="0.15">
      <c r="B128" s="1733"/>
      <c r="C128" s="1734"/>
      <c r="D128" s="1734"/>
      <c r="E128" s="1734"/>
      <c r="F128" s="1734"/>
      <c r="G128" s="1734"/>
      <c r="H128" s="1734"/>
      <c r="I128" s="1734"/>
      <c r="J128" s="1734"/>
      <c r="K128" s="1734"/>
      <c r="L128" s="1734"/>
      <c r="M128" s="1735"/>
      <c r="N128" s="1737"/>
      <c r="O128" s="1737"/>
      <c r="P128" s="699"/>
      <c r="Q128" s="1741"/>
      <c r="R128" s="1742"/>
      <c r="S128" s="1742"/>
      <c r="T128" s="1742"/>
      <c r="U128" s="1743"/>
      <c r="Z128" s="692"/>
      <c r="AA128" s="692"/>
      <c r="AB128" s="692"/>
      <c r="AC128" s="692"/>
      <c r="AD128" s="692"/>
      <c r="AE128" s="692"/>
    </row>
    <row r="129" spans="1:31" s="306" customFormat="1" ht="16.5" customHeight="1" x14ac:dyDescent="0.15">
      <c r="B129" s="698"/>
      <c r="C129" s="697"/>
      <c r="D129" s="697"/>
      <c r="E129" s="696"/>
      <c r="F129" s="696"/>
      <c r="G129" s="696"/>
      <c r="H129" s="696"/>
      <c r="I129" s="696"/>
      <c r="J129" s="696"/>
      <c r="K129" s="696"/>
      <c r="L129" s="696"/>
      <c r="M129" s="696"/>
      <c r="N129" s="695"/>
      <c r="O129" s="695"/>
      <c r="P129" s="694"/>
      <c r="Q129" s="694"/>
      <c r="R129" s="694"/>
      <c r="S129" s="694"/>
      <c r="T129" s="694"/>
      <c r="U129" s="693"/>
    </row>
    <row r="130" spans="1:31" s="306" customFormat="1" ht="22.5" customHeight="1" x14ac:dyDescent="0.15">
      <c r="B130" s="959" t="s">
        <v>620</v>
      </c>
      <c r="C130" s="1248"/>
      <c r="D130" s="1248"/>
      <c r="E130" s="1248"/>
      <c r="F130" s="1248"/>
      <c r="G130" s="1248"/>
      <c r="H130" s="1248"/>
      <c r="I130" s="1248"/>
      <c r="J130" s="1248"/>
      <c r="K130" s="1248"/>
      <c r="L130" s="1248"/>
      <c r="M130" s="960"/>
      <c r="N130" s="360" t="s">
        <v>1027</v>
      </c>
      <c r="O130" s="360" t="s">
        <v>1032</v>
      </c>
      <c r="P130" s="1745" t="s">
        <v>1031</v>
      </c>
      <c r="Q130" s="1746"/>
      <c r="R130" s="1747"/>
      <c r="S130" s="1426" t="s">
        <v>1030</v>
      </c>
      <c r="T130" s="1426"/>
      <c r="U130" s="1427"/>
    </row>
    <row r="131" spans="1:31" s="306" customFormat="1" ht="15.75" customHeight="1" x14ac:dyDescent="0.15">
      <c r="B131" s="1730" t="s">
        <v>1029</v>
      </c>
      <c r="C131" s="1731"/>
      <c r="D131" s="1731"/>
      <c r="E131" s="1731"/>
      <c r="F131" s="1731"/>
      <c r="G131" s="1731"/>
      <c r="H131" s="1731"/>
      <c r="I131" s="1731"/>
      <c r="J131" s="1731"/>
      <c r="K131" s="1731"/>
      <c r="L131" s="1731"/>
      <c r="M131" s="1732"/>
      <c r="N131" s="1736"/>
      <c r="O131" s="1736"/>
      <c r="P131" s="1704"/>
      <c r="Q131" s="1705"/>
      <c r="R131" s="1708" t="s">
        <v>1028</v>
      </c>
      <c r="S131" s="1704"/>
      <c r="T131" s="1705"/>
      <c r="U131" s="1708" t="s">
        <v>1028</v>
      </c>
    </row>
    <row r="132" spans="1:31" s="306" customFormat="1" ht="30" customHeight="1" x14ac:dyDescent="0.15">
      <c r="B132" s="1733"/>
      <c r="C132" s="1734"/>
      <c r="D132" s="1734"/>
      <c r="E132" s="1734"/>
      <c r="F132" s="1734"/>
      <c r="G132" s="1734"/>
      <c r="H132" s="1734"/>
      <c r="I132" s="1734"/>
      <c r="J132" s="1734"/>
      <c r="K132" s="1734"/>
      <c r="L132" s="1734"/>
      <c r="M132" s="1735"/>
      <c r="N132" s="1737"/>
      <c r="O132" s="1737"/>
      <c r="P132" s="1706"/>
      <c r="Q132" s="1707"/>
      <c r="R132" s="1709"/>
      <c r="S132" s="1706"/>
      <c r="T132" s="1707"/>
      <c r="U132" s="1709"/>
      <c r="Z132" s="692"/>
      <c r="AA132" s="692"/>
      <c r="AB132" s="692"/>
      <c r="AC132" s="692"/>
      <c r="AD132" s="692"/>
      <c r="AE132" s="692"/>
    </row>
    <row r="133" spans="1:31" s="690" customFormat="1" ht="31.5" customHeight="1" x14ac:dyDescent="0.45">
      <c r="A133" s="691" t="s">
        <v>480</v>
      </c>
      <c r="B133" s="334"/>
      <c r="C133" s="334"/>
      <c r="D133" s="334"/>
      <c r="E133" s="334"/>
      <c r="F133" s="334"/>
      <c r="G133" s="334"/>
      <c r="H133" s="334"/>
      <c r="I133" s="306"/>
      <c r="J133" s="334"/>
      <c r="K133" s="334"/>
      <c r="L133" s="334"/>
      <c r="M133" s="334"/>
      <c r="N133" s="334"/>
      <c r="O133" s="334"/>
      <c r="P133" s="334"/>
      <c r="Q133" s="334"/>
      <c r="R133" s="334"/>
      <c r="S133" s="334"/>
    </row>
    <row r="134" spans="1:31" s="690" customFormat="1" ht="26.25" customHeight="1" x14ac:dyDescent="0.45">
      <c r="A134" s="691"/>
      <c r="B134" s="1744" t="s">
        <v>1027</v>
      </c>
      <c r="C134" s="1744"/>
      <c r="D134" s="1744"/>
      <c r="E134" s="1744"/>
      <c r="F134" s="1744"/>
      <c r="G134" s="1744"/>
      <c r="H134" s="1744"/>
      <c r="I134" s="1744"/>
      <c r="J134" s="1744"/>
      <c r="K134" s="1744"/>
      <c r="L134" s="1744"/>
      <c r="M134" s="1744"/>
      <c r="N134" s="1712" t="s">
        <v>1026</v>
      </c>
      <c r="O134" s="1713"/>
      <c r="P134" s="1713"/>
      <c r="Q134" s="1713"/>
      <c r="R134" s="1713"/>
      <c r="S134" s="1713"/>
      <c r="T134" s="1713"/>
      <c r="U134" s="1714"/>
    </row>
    <row r="135" spans="1:31" s="306" customFormat="1" ht="30.75" customHeight="1" x14ac:dyDescent="0.15">
      <c r="B135" s="1722" t="s">
        <v>211</v>
      </c>
      <c r="C135" s="1723"/>
      <c r="D135" s="1234" t="s">
        <v>110</v>
      </c>
      <c r="E135" s="1235"/>
      <c r="F135" s="1046"/>
      <c r="G135" s="1722" t="s">
        <v>212</v>
      </c>
      <c r="H135" s="1726"/>
      <c r="I135" s="1726"/>
      <c r="J135" s="1726"/>
      <c r="K135" s="1723"/>
      <c r="L135" s="1728" t="s">
        <v>209</v>
      </c>
      <c r="M135" s="1728"/>
      <c r="N135" s="1712" t="s">
        <v>1232</v>
      </c>
      <c r="O135" s="1713"/>
      <c r="P135" s="1713"/>
      <c r="Q135" s="1713"/>
      <c r="R135" s="1713"/>
      <c r="S135" s="1714"/>
      <c r="T135" s="1715" t="s">
        <v>1025</v>
      </c>
      <c r="U135" s="1716"/>
    </row>
    <row r="136" spans="1:31" s="306" customFormat="1" ht="22.5" customHeight="1" x14ac:dyDescent="0.15">
      <c r="B136" s="1724"/>
      <c r="C136" s="1725"/>
      <c r="D136" s="1236"/>
      <c r="E136" s="1237"/>
      <c r="F136" s="1047"/>
      <c r="G136" s="1724"/>
      <c r="H136" s="1727"/>
      <c r="I136" s="1727"/>
      <c r="J136" s="1727"/>
      <c r="K136" s="1725"/>
      <c r="L136" s="1719" t="s">
        <v>1231</v>
      </c>
      <c r="M136" s="1719"/>
      <c r="N136" s="1720" t="s">
        <v>1024</v>
      </c>
      <c r="O136" s="1721"/>
      <c r="P136" s="1720" t="s">
        <v>1023</v>
      </c>
      <c r="Q136" s="1721"/>
      <c r="R136" s="1720" t="s">
        <v>75</v>
      </c>
      <c r="S136" s="1721"/>
      <c r="T136" s="1717"/>
      <c r="U136" s="1718"/>
    </row>
    <row r="137" spans="1:31" s="306" customFormat="1" ht="34.5" customHeight="1" x14ac:dyDescent="0.15">
      <c r="B137" s="2077">
        <f>活動計画書!B152</f>
        <v>0</v>
      </c>
      <c r="C137" s="2077"/>
      <c r="D137" s="2078"/>
      <c r="E137" s="2078"/>
      <c r="F137" s="2078"/>
      <c r="G137" s="2079">
        <f>活動計画書!H152</f>
        <v>0</v>
      </c>
      <c r="H137" s="2080"/>
      <c r="I137" s="2080"/>
      <c r="J137" s="2080"/>
      <c r="K137" s="2081"/>
      <c r="L137" s="2082" t="str">
        <f>IF(活動計画書!N152="","",活動計画書!N152)</f>
        <v/>
      </c>
      <c r="M137" s="2083">
        <f>活動計画書!P152</f>
        <v>0</v>
      </c>
      <c r="N137" s="2084"/>
      <c r="O137" s="2085"/>
      <c r="P137" s="2086"/>
      <c r="Q137" s="2085">
        <f>M137</f>
        <v>0</v>
      </c>
      <c r="R137" s="2087" t="str">
        <f>IF(L137="","",N137+P137)</f>
        <v/>
      </c>
      <c r="S137" s="2085">
        <f>M137</f>
        <v>0</v>
      </c>
      <c r="T137" s="2088"/>
      <c r="U137" s="2089"/>
      <c r="Y137" s="681"/>
    </row>
    <row r="138" spans="1:31" s="306" customFormat="1" ht="34.5" customHeight="1" x14ac:dyDescent="0.15">
      <c r="B138" s="2077">
        <f>活動計画書!B153</f>
        <v>0</v>
      </c>
      <c r="C138" s="2077"/>
      <c r="D138" s="2078">
        <f>活動計画書!D153</f>
        <v>0</v>
      </c>
      <c r="E138" s="2078"/>
      <c r="F138" s="2078"/>
      <c r="G138" s="2079">
        <f>活動計画書!H153</f>
        <v>0</v>
      </c>
      <c r="H138" s="2080"/>
      <c r="I138" s="2080"/>
      <c r="J138" s="2080"/>
      <c r="K138" s="2081"/>
      <c r="L138" s="2082" t="str">
        <f>IF(活動計画書!N153="","",活動計画書!N153)</f>
        <v/>
      </c>
      <c r="M138" s="2083">
        <f>活動計画書!P153</f>
        <v>0</v>
      </c>
      <c r="N138" s="2084"/>
      <c r="O138" s="2085"/>
      <c r="P138" s="2084"/>
      <c r="Q138" s="2085">
        <f t="shared" ref="Q138:Q146" si="0">M138</f>
        <v>0</v>
      </c>
      <c r="R138" s="2087" t="str">
        <f>IF(L138="","",N138+P138)</f>
        <v/>
      </c>
      <c r="S138" s="2090">
        <f t="shared" ref="S138:S146" si="1">M138</f>
        <v>0</v>
      </c>
      <c r="T138" s="2088"/>
      <c r="U138" s="2089"/>
      <c r="Y138" s="681"/>
    </row>
    <row r="139" spans="1:31" s="306" customFormat="1" ht="34.5" customHeight="1" x14ac:dyDescent="0.15">
      <c r="B139" s="2077">
        <f>活動計画書!B154</f>
        <v>0</v>
      </c>
      <c r="C139" s="2077"/>
      <c r="D139" s="2078">
        <f>活動計画書!D154</f>
        <v>0</v>
      </c>
      <c r="E139" s="2078"/>
      <c r="F139" s="2078"/>
      <c r="G139" s="2079">
        <f>活動計画書!H154</f>
        <v>0</v>
      </c>
      <c r="H139" s="2080"/>
      <c r="I139" s="2080"/>
      <c r="J139" s="2080"/>
      <c r="K139" s="2081"/>
      <c r="L139" s="2082" t="str">
        <f>IF(活動計画書!N154="","",活動計画書!N154)</f>
        <v/>
      </c>
      <c r="M139" s="2083">
        <f>活動計画書!P154</f>
        <v>0</v>
      </c>
      <c r="N139" s="2084"/>
      <c r="O139" s="2085"/>
      <c r="P139" s="2084"/>
      <c r="Q139" s="2085">
        <f t="shared" si="0"/>
        <v>0</v>
      </c>
      <c r="R139" s="2087" t="str">
        <f>IF(L139="","",N139+P139)</f>
        <v/>
      </c>
      <c r="S139" s="2090">
        <f t="shared" si="1"/>
        <v>0</v>
      </c>
      <c r="T139" s="2088"/>
      <c r="U139" s="2089"/>
      <c r="Y139" s="681"/>
    </row>
    <row r="140" spans="1:31" s="306" customFormat="1" ht="34.5" customHeight="1" x14ac:dyDescent="0.15">
      <c r="B140" s="2077">
        <f>活動計画書!B155</f>
        <v>0</v>
      </c>
      <c r="C140" s="2077"/>
      <c r="D140" s="2078">
        <f>活動計画書!D155</f>
        <v>0</v>
      </c>
      <c r="E140" s="2078"/>
      <c r="F140" s="2078"/>
      <c r="G140" s="2079">
        <f>活動計画書!H155</f>
        <v>0</v>
      </c>
      <c r="H140" s="2080"/>
      <c r="I140" s="2080"/>
      <c r="J140" s="2080"/>
      <c r="K140" s="2081"/>
      <c r="L140" s="2082" t="str">
        <f>IF(活動計画書!N155="","",活動計画書!N155)</f>
        <v/>
      </c>
      <c r="M140" s="2083">
        <f>活動計画書!P155</f>
        <v>0</v>
      </c>
      <c r="N140" s="2084"/>
      <c r="O140" s="2085"/>
      <c r="P140" s="2084"/>
      <c r="Q140" s="2085">
        <f t="shared" si="0"/>
        <v>0</v>
      </c>
      <c r="R140" s="2087" t="str">
        <f>IF(L140="","",N140+P140)</f>
        <v/>
      </c>
      <c r="S140" s="2090">
        <f t="shared" si="1"/>
        <v>0</v>
      </c>
      <c r="T140" s="2088"/>
      <c r="U140" s="2089"/>
      <c r="Y140" s="681"/>
    </row>
    <row r="141" spans="1:31" s="306" customFormat="1" ht="34.5" customHeight="1" x14ac:dyDescent="0.15">
      <c r="B141" s="2077">
        <f>活動計画書!B156</f>
        <v>0</v>
      </c>
      <c r="C141" s="2077"/>
      <c r="D141" s="2078">
        <f>活動計画書!D156</f>
        <v>0</v>
      </c>
      <c r="E141" s="2078"/>
      <c r="F141" s="2078"/>
      <c r="G141" s="2079">
        <f>活動計画書!H156</f>
        <v>0</v>
      </c>
      <c r="H141" s="2080"/>
      <c r="I141" s="2080"/>
      <c r="J141" s="2080"/>
      <c r="K141" s="2081"/>
      <c r="L141" s="2082" t="str">
        <f>IF(活動計画書!N156="","",活動計画書!N156)</f>
        <v/>
      </c>
      <c r="M141" s="2083">
        <f>活動計画書!P156</f>
        <v>0</v>
      </c>
      <c r="N141" s="2084"/>
      <c r="O141" s="2085">
        <f t="shared" ref="O141:O146" si="2">M141</f>
        <v>0</v>
      </c>
      <c r="P141" s="2084"/>
      <c r="Q141" s="2085">
        <f t="shared" si="0"/>
        <v>0</v>
      </c>
      <c r="R141" s="2087" t="str">
        <f t="shared" ref="R141:R146" si="3">IF(L141="","",N141+P141)</f>
        <v/>
      </c>
      <c r="S141" s="2090">
        <f t="shared" si="1"/>
        <v>0</v>
      </c>
      <c r="T141" s="2088"/>
      <c r="U141" s="2089"/>
      <c r="Y141" s="681">
        <f>D141</f>
        <v>0</v>
      </c>
    </row>
    <row r="142" spans="1:31" s="306" customFormat="1" ht="34.5" customHeight="1" x14ac:dyDescent="0.15">
      <c r="B142" s="2077">
        <f>活動計画書!B157</f>
        <v>0</v>
      </c>
      <c r="C142" s="2077"/>
      <c r="D142" s="2078">
        <f>活動計画書!D157</f>
        <v>0</v>
      </c>
      <c r="E142" s="2078"/>
      <c r="F142" s="2078"/>
      <c r="G142" s="2079">
        <f>活動計画書!H157</f>
        <v>0</v>
      </c>
      <c r="H142" s="2080"/>
      <c r="I142" s="2080"/>
      <c r="J142" s="2080"/>
      <c r="K142" s="2081"/>
      <c r="L142" s="2082" t="str">
        <f>IF(活動計画書!N157="","",活動計画書!N157)</f>
        <v/>
      </c>
      <c r="M142" s="2083">
        <f>活動計画書!P157</f>
        <v>0</v>
      </c>
      <c r="N142" s="2084"/>
      <c r="O142" s="2085">
        <f t="shared" si="2"/>
        <v>0</v>
      </c>
      <c r="P142" s="2084"/>
      <c r="Q142" s="2085">
        <f t="shared" si="0"/>
        <v>0</v>
      </c>
      <c r="R142" s="2087" t="str">
        <f t="shared" si="3"/>
        <v/>
      </c>
      <c r="S142" s="2090">
        <f t="shared" si="1"/>
        <v>0</v>
      </c>
      <c r="T142" s="2088"/>
      <c r="U142" s="2089"/>
      <c r="Y142" s="681">
        <f>D142</f>
        <v>0</v>
      </c>
    </row>
    <row r="143" spans="1:31" s="306" customFormat="1" ht="34.5" customHeight="1" x14ac:dyDescent="0.15">
      <c r="B143" s="2077">
        <f>活動計画書!B158</f>
        <v>0</v>
      </c>
      <c r="C143" s="2077"/>
      <c r="D143" s="2078">
        <f>活動計画書!D158</f>
        <v>0</v>
      </c>
      <c r="E143" s="2078"/>
      <c r="F143" s="2078"/>
      <c r="G143" s="2079">
        <f>活動計画書!H158</f>
        <v>0</v>
      </c>
      <c r="H143" s="2080"/>
      <c r="I143" s="2080"/>
      <c r="J143" s="2080"/>
      <c r="K143" s="2081"/>
      <c r="L143" s="2082" t="str">
        <f>IF(活動計画書!N158="","",活動計画書!N158)</f>
        <v/>
      </c>
      <c r="M143" s="2083">
        <f>活動計画書!P158</f>
        <v>0</v>
      </c>
      <c r="N143" s="2084"/>
      <c r="O143" s="2085">
        <f t="shared" si="2"/>
        <v>0</v>
      </c>
      <c r="P143" s="2084"/>
      <c r="Q143" s="2085">
        <f t="shared" si="0"/>
        <v>0</v>
      </c>
      <c r="R143" s="2087" t="str">
        <f t="shared" si="3"/>
        <v/>
      </c>
      <c r="S143" s="2090">
        <f t="shared" si="1"/>
        <v>0</v>
      </c>
      <c r="T143" s="2088"/>
      <c r="U143" s="2089"/>
      <c r="Y143" s="681"/>
    </row>
    <row r="144" spans="1:31" s="306" customFormat="1" ht="34.5" customHeight="1" x14ac:dyDescent="0.15">
      <c r="B144" s="2077">
        <f>活動計画書!B159</f>
        <v>0</v>
      </c>
      <c r="C144" s="2077"/>
      <c r="D144" s="2078">
        <f>活動計画書!D159</f>
        <v>0</v>
      </c>
      <c r="E144" s="2078"/>
      <c r="F144" s="2078"/>
      <c r="G144" s="2079">
        <f>活動計画書!H159</f>
        <v>0</v>
      </c>
      <c r="H144" s="2080"/>
      <c r="I144" s="2080"/>
      <c r="J144" s="2080"/>
      <c r="K144" s="2081"/>
      <c r="L144" s="2082" t="str">
        <f>IF(活動計画書!N159="","",活動計画書!N159)</f>
        <v/>
      </c>
      <c r="M144" s="2083">
        <f>活動計画書!P159</f>
        <v>0</v>
      </c>
      <c r="N144" s="2084"/>
      <c r="O144" s="2085">
        <f t="shared" si="2"/>
        <v>0</v>
      </c>
      <c r="P144" s="2084"/>
      <c r="Q144" s="2085">
        <f t="shared" si="0"/>
        <v>0</v>
      </c>
      <c r="R144" s="2087" t="str">
        <f t="shared" si="3"/>
        <v/>
      </c>
      <c r="S144" s="2090">
        <f t="shared" si="1"/>
        <v>0</v>
      </c>
      <c r="T144" s="2088"/>
      <c r="U144" s="2089"/>
      <c r="Y144" s="681"/>
    </row>
    <row r="145" spans="2:25" s="306" customFormat="1" ht="34.5" customHeight="1" x14ac:dyDescent="0.15">
      <c r="B145" s="2077">
        <f>活動計画書!B160</f>
        <v>0</v>
      </c>
      <c r="C145" s="2077"/>
      <c r="D145" s="2078">
        <f>活動計画書!D160</f>
        <v>0</v>
      </c>
      <c r="E145" s="2078"/>
      <c r="F145" s="2078"/>
      <c r="G145" s="2079">
        <f>活動計画書!H160</f>
        <v>0</v>
      </c>
      <c r="H145" s="2080"/>
      <c r="I145" s="2080"/>
      <c r="J145" s="2080"/>
      <c r="K145" s="2081"/>
      <c r="L145" s="2082" t="str">
        <f>IF(活動計画書!N160="","",活動計画書!N160)</f>
        <v/>
      </c>
      <c r="M145" s="2083">
        <f>活動計画書!P160</f>
        <v>0</v>
      </c>
      <c r="N145" s="2084"/>
      <c r="O145" s="2085">
        <f t="shared" si="2"/>
        <v>0</v>
      </c>
      <c r="P145" s="2084"/>
      <c r="Q145" s="2085">
        <f t="shared" si="0"/>
        <v>0</v>
      </c>
      <c r="R145" s="2087" t="str">
        <f t="shared" si="3"/>
        <v/>
      </c>
      <c r="S145" s="2085">
        <f t="shared" si="1"/>
        <v>0</v>
      </c>
      <c r="T145" s="2088"/>
      <c r="U145" s="2089"/>
      <c r="Y145" s="681"/>
    </row>
    <row r="146" spans="2:25" s="306" customFormat="1" ht="34.5" customHeight="1" x14ac:dyDescent="0.15">
      <c r="B146" s="2077">
        <f>活動計画書!B161</f>
        <v>0</v>
      </c>
      <c r="C146" s="2077"/>
      <c r="D146" s="2078">
        <f>活動計画書!D161</f>
        <v>0</v>
      </c>
      <c r="E146" s="2078"/>
      <c r="F146" s="2078"/>
      <c r="G146" s="2079">
        <f>活動計画書!H161</f>
        <v>0</v>
      </c>
      <c r="H146" s="2080"/>
      <c r="I146" s="2080"/>
      <c r="J146" s="2080"/>
      <c r="K146" s="2081"/>
      <c r="L146" s="2082" t="str">
        <f>IF(活動計画書!N161="","",活動計画書!N161)</f>
        <v/>
      </c>
      <c r="M146" s="2083">
        <f>活動計画書!P161</f>
        <v>0</v>
      </c>
      <c r="N146" s="2084"/>
      <c r="O146" s="2085">
        <f t="shared" si="2"/>
        <v>0</v>
      </c>
      <c r="P146" s="2084"/>
      <c r="Q146" s="2085">
        <f t="shared" si="0"/>
        <v>0</v>
      </c>
      <c r="R146" s="2087" t="str">
        <f t="shared" si="3"/>
        <v/>
      </c>
      <c r="S146" s="2085">
        <f t="shared" si="1"/>
        <v>0</v>
      </c>
      <c r="T146" s="2088"/>
      <c r="U146" s="2089"/>
      <c r="Y146" s="681"/>
    </row>
    <row r="147" spans="2:25" s="306" customFormat="1" ht="34.5" customHeight="1" x14ac:dyDescent="0.15">
      <c r="B147" s="2077">
        <f>活動計画書!B162</f>
        <v>0</v>
      </c>
      <c r="C147" s="2077"/>
      <c r="D147" s="2078">
        <f>活動計画書!D162</f>
        <v>0</v>
      </c>
      <c r="E147" s="2078"/>
      <c r="F147" s="2078"/>
      <c r="G147" s="2079">
        <f>活動計画書!H162</f>
        <v>0</v>
      </c>
      <c r="H147" s="2080"/>
      <c r="I147" s="2080"/>
      <c r="J147" s="2080"/>
      <c r="K147" s="2081"/>
      <c r="L147" s="2082" t="str">
        <f>IF(活動計画書!N162="","",活動計画書!N162)</f>
        <v/>
      </c>
      <c r="M147" s="2083">
        <f>活動計画書!P162</f>
        <v>0</v>
      </c>
      <c r="N147" s="2084"/>
      <c r="O147" s="2085">
        <f>M147</f>
        <v>0</v>
      </c>
      <c r="P147" s="2084"/>
      <c r="Q147" s="2085">
        <f>M147</f>
        <v>0</v>
      </c>
      <c r="R147" s="2087" t="str">
        <f>IF(L147="","",N147+P147)</f>
        <v/>
      </c>
      <c r="S147" s="2090">
        <f>M147</f>
        <v>0</v>
      </c>
      <c r="T147" s="2088"/>
      <c r="U147" s="2089"/>
      <c r="Y147" s="681"/>
    </row>
    <row r="148" spans="2:25" ht="21" customHeight="1" x14ac:dyDescent="0.15">
      <c r="B148" s="1711"/>
      <c r="C148" s="1711"/>
      <c r="D148" s="689" t="s">
        <v>1022</v>
      </c>
      <c r="E148" s="689"/>
      <c r="F148" s="689"/>
      <c r="G148" s="688"/>
      <c r="H148" s="688"/>
      <c r="I148" s="688"/>
      <c r="J148" s="688"/>
      <c r="K148" s="688"/>
      <c r="L148" s="687"/>
      <c r="M148" s="686"/>
      <c r="N148" s="685"/>
      <c r="O148" s="684"/>
      <c r="P148" s="685"/>
      <c r="Q148" s="684"/>
      <c r="R148" s="685"/>
      <c r="S148" s="684"/>
      <c r="T148" s="683"/>
      <c r="U148" s="683"/>
      <c r="Y148" s="681"/>
    </row>
    <row r="149" spans="2:25" ht="21" customHeight="1" x14ac:dyDescent="0.15">
      <c r="B149" s="306" t="s">
        <v>1021</v>
      </c>
      <c r="D149" s="682"/>
      <c r="E149" s="682"/>
      <c r="F149" s="682"/>
      <c r="G149" s="682"/>
      <c r="H149" s="682"/>
      <c r="I149" s="682"/>
      <c r="J149" s="682"/>
      <c r="K149" s="682"/>
      <c r="L149" s="682"/>
      <c r="M149" s="682"/>
      <c r="Y149" s="681"/>
    </row>
    <row r="150" spans="2:25" ht="8.25" customHeight="1" x14ac:dyDescent="0.15"/>
    <row r="151" spans="2:25" s="306" customFormat="1" ht="20.25" customHeight="1" x14ac:dyDescent="0.15">
      <c r="B151" s="680" t="s">
        <v>1020</v>
      </c>
      <c r="C151" s="119"/>
      <c r="D151" s="119"/>
      <c r="E151" s="119"/>
      <c r="F151" s="119"/>
      <c r="G151" s="679"/>
      <c r="H151" s="679"/>
      <c r="I151" s="678"/>
      <c r="J151" s="678"/>
      <c r="K151" s="678"/>
      <c r="L151" s="678"/>
      <c r="M151" s="677"/>
      <c r="N151" s="677"/>
      <c r="O151" s="677"/>
      <c r="P151" s="677"/>
      <c r="Q151" s="677"/>
      <c r="R151" s="677"/>
      <c r="S151" s="677"/>
      <c r="T151" s="677"/>
      <c r="U151" s="676"/>
    </row>
    <row r="152" spans="2:25" s="306" customFormat="1" ht="18.75" customHeight="1" x14ac:dyDescent="0.15">
      <c r="B152" s="675" t="s">
        <v>1019</v>
      </c>
      <c r="C152" s="334"/>
      <c r="D152" s="334"/>
      <c r="E152" s="334"/>
      <c r="F152" s="334"/>
      <c r="G152" s="334"/>
      <c r="H152" s="334"/>
      <c r="I152" s="334"/>
      <c r="J152" s="334"/>
      <c r="K152" s="334"/>
      <c r="L152" s="1702"/>
      <c r="M152" s="1703"/>
      <c r="N152" s="668"/>
      <c r="O152" s="668"/>
      <c r="P152" s="668"/>
      <c r="Q152" s="668"/>
      <c r="R152" s="668"/>
      <c r="S152" s="668"/>
      <c r="T152" s="668"/>
      <c r="U152" s="673"/>
      <c r="V152" s="668"/>
      <c r="W152" s="668"/>
      <c r="X152" s="668"/>
    </row>
    <row r="153" spans="2:25" s="306" customFormat="1" ht="7.5" customHeight="1" x14ac:dyDescent="0.15">
      <c r="B153" s="675"/>
      <c r="C153" s="334"/>
      <c r="D153" s="334"/>
      <c r="E153" s="334"/>
      <c r="F153" s="334"/>
      <c r="G153" s="334"/>
      <c r="H153" s="334"/>
      <c r="I153" s="334"/>
      <c r="J153" s="334"/>
      <c r="K153" s="334"/>
      <c r="L153" s="674"/>
      <c r="M153" s="674"/>
      <c r="N153" s="668"/>
      <c r="O153" s="668"/>
      <c r="P153" s="668"/>
      <c r="Q153" s="668"/>
      <c r="R153" s="668"/>
      <c r="S153" s="668"/>
      <c r="T153" s="668"/>
      <c r="U153" s="673"/>
      <c r="V153" s="668"/>
      <c r="W153" s="668"/>
      <c r="X153" s="668"/>
    </row>
    <row r="154" spans="2:25" s="306" customFormat="1" ht="20.25" customHeight="1" x14ac:dyDescent="0.15">
      <c r="B154" s="672" t="s">
        <v>1018</v>
      </c>
      <c r="C154" s="671"/>
      <c r="D154" s="671"/>
      <c r="E154" s="671"/>
      <c r="F154" s="671"/>
      <c r="G154" s="671"/>
      <c r="H154" s="671"/>
      <c r="I154" s="671"/>
      <c r="J154" s="671"/>
      <c r="K154" s="671"/>
      <c r="L154" s="1702"/>
      <c r="M154" s="1703"/>
      <c r="N154" s="670"/>
      <c r="O154" s="670"/>
      <c r="P154" s="670"/>
      <c r="Q154" s="670"/>
      <c r="R154" s="670"/>
      <c r="S154" s="670"/>
      <c r="T154" s="670"/>
      <c r="U154" s="669"/>
      <c r="V154" s="668"/>
      <c r="W154" s="668"/>
      <c r="X154" s="668"/>
    </row>
  </sheetData>
  <dataConsolidate/>
  <mergeCells count="315">
    <mergeCell ref="P6:T6"/>
    <mergeCell ref="P7:T7"/>
    <mergeCell ref="Q3:T3"/>
    <mergeCell ref="C4:D4"/>
    <mergeCell ref="B12:S12"/>
    <mergeCell ref="A15:V15"/>
    <mergeCell ref="M16:N16"/>
    <mergeCell ref="O16:U16"/>
    <mergeCell ref="B18:O18"/>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5">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31:O132 N112:O112 O89:O110 O79:O85 O115:O123 O127:O128">
      <formula1>Ｃ2.実施欄</formula1>
    </dataValidation>
    <dataValidation type="list" allowBlank="1" showInputMessage="1" showErrorMessage="1" sqref="N131:N132 N57:N75 N79:N85 N89:N110 N115:N123 N127:N128">
      <formula1>Ｃ1.計画欄</formula1>
    </dataValidation>
    <dataValidation type="list" allowBlank="1" showInputMessage="1" showErrorMessage="1" sqref="O137:O147 S137:S147 Q137:Q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extLst>
    <ext xmlns:x14="http://schemas.microsoft.com/office/spreadsheetml/2009/9/main" uri="{CCE6A557-97BC-4b89-ADB6-D9C93CAAB3DF}">
      <x14:dataValidations xmlns:xm="http://schemas.microsoft.com/office/excel/2006/main" count="3">
        <x14:dataValidation type="list" allowBlank="1" showInputMessage="1">
          <x14:formula1>
            <xm:f>【選択肢】!$S$66:$S$75</xm:f>
          </x14:formula1>
          <xm:sqref>D137:F147</xm:sqref>
        </x14:dataValidation>
        <x14:dataValidation type="list" allowBlank="1" showInputMessage="1" showErrorMessage="1">
          <x14:formula1>
            <xm:f>【選択肢】!$F$3:$F$5</xm:f>
          </x14:formula1>
          <xm:sqref>B137:C147</xm:sqref>
        </x14:dataValidation>
        <x14:dataValidation type="list" allowBlank="1" showInputMessage="1" showErrorMessage="1">
          <x14:formula1>
            <xm:f>【選択肢】!$G$3:$G$4</xm:f>
          </x14:formula1>
          <xm:sqref>M137:M147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51"/>
  <sheetViews>
    <sheetView showGridLines="0" view="pageBreakPreview" zoomScaleNormal="55" zoomScaleSheetLayoutView="100" workbookViewId="0">
      <selection activeCell="C11" sqref="C11"/>
    </sheetView>
  </sheetViews>
  <sheetFormatPr defaultColWidth="9" defaultRowHeight="19.5" x14ac:dyDescent="0.3"/>
  <cols>
    <col min="1" max="1" width="2.125" style="755" customWidth="1"/>
    <col min="2" max="2" width="14.625" style="755" customWidth="1"/>
    <col min="3" max="3" width="35" style="755" customWidth="1"/>
    <col min="4" max="4" width="14.625" style="755" customWidth="1"/>
    <col min="5" max="5" width="4.5" style="755" customWidth="1"/>
    <col min="6" max="6" width="19.75" style="755" customWidth="1"/>
    <col min="7" max="7" width="2.125" style="755" customWidth="1"/>
    <col min="8" max="16384" width="9" style="755"/>
  </cols>
  <sheetData>
    <row r="1" spans="2:6" x14ac:dyDescent="0.3">
      <c r="B1" s="755" t="s">
        <v>1135</v>
      </c>
    </row>
    <row r="3" spans="2:6" ht="28.5" x14ac:dyDescent="0.45">
      <c r="B3" s="1928" t="s">
        <v>1134</v>
      </c>
      <c r="C3" s="1928"/>
      <c r="D3" s="1928"/>
      <c r="E3" s="1928"/>
      <c r="F3" s="1928"/>
    </row>
    <row r="4" spans="2:6" x14ac:dyDescent="0.3">
      <c r="B4" s="1929" t="s">
        <v>1136</v>
      </c>
      <c r="C4" s="1929"/>
      <c r="D4" s="1929"/>
      <c r="E4" s="1929"/>
      <c r="F4" s="1929"/>
    </row>
    <row r="5" spans="2:6" x14ac:dyDescent="0.3">
      <c r="B5" s="768"/>
      <c r="C5" s="768"/>
      <c r="D5" s="768"/>
      <c r="E5" s="768"/>
      <c r="F5" s="768"/>
    </row>
    <row r="6" spans="2:6" x14ac:dyDescent="0.3">
      <c r="B6" s="770" t="s">
        <v>1132</v>
      </c>
    </row>
    <row r="7" spans="2:6" x14ac:dyDescent="0.3">
      <c r="B7" s="770" t="s">
        <v>1131</v>
      </c>
    </row>
    <row r="9" spans="2:6" s="768" customFormat="1" x14ac:dyDescent="0.3">
      <c r="B9" s="769" t="s">
        <v>1130</v>
      </c>
      <c r="C9" s="769" t="s">
        <v>1129</v>
      </c>
      <c r="D9" s="1932" t="s">
        <v>1128</v>
      </c>
      <c r="E9" s="1932"/>
      <c r="F9" s="769" t="s">
        <v>1127</v>
      </c>
    </row>
    <row r="10" spans="2:6" s="757" customFormat="1" ht="39.950000000000003" customHeight="1" x14ac:dyDescent="0.15">
      <c r="B10" s="875"/>
      <c r="C10" s="764"/>
      <c r="D10" s="876"/>
      <c r="E10" s="765" t="s">
        <v>1125</v>
      </c>
      <c r="F10" s="764"/>
    </row>
    <row r="11" spans="2:6" s="757" customFormat="1" ht="39.950000000000003" customHeight="1" x14ac:dyDescent="0.15">
      <c r="B11" s="764"/>
      <c r="C11" s="767"/>
      <c r="D11" s="766"/>
      <c r="E11" s="765" t="s">
        <v>1125</v>
      </c>
      <c r="F11" s="764"/>
    </row>
    <row r="12" spans="2:6" s="757" customFormat="1" ht="39.950000000000003" customHeight="1" x14ac:dyDescent="0.15">
      <c r="B12" s="764"/>
      <c r="C12" s="767"/>
      <c r="D12" s="766"/>
      <c r="E12" s="765" t="s">
        <v>1125</v>
      </c>
      <c r="F12" s="764"/>
    </row>
    <row r="13" spans="2:6" s="757" customFormat="1" ht="39.950000000000003" customHeight="1" x14ac:dyDescent="0.15">
      <c r="B13" s="764"/>
      <c r="C13" s="767"/>
      <c r="D13" s="766"/>
      <c r="E13" s="765" t="s">
        <v>1125</v>
      </c>
      <c r="F13" s="764"/>
    </row>
    <row r="14" spans="2:6" s="757" customFormat="1" ht="39.950000000000003" customHeight="1" x14ac:dyDescent="0.15">
      <c r="B14" s="764"/>
      <c r="C14" s="767"/>
      <c r="D14" s="766"/>
      <c r="E14" s="765" t="s">
        <v>1125</v>
      </c>
      <c r="F14" s="764"/>
    </row>
    <row r="15" spans="2:6" s="757" customFormat="1" ht="39.950000000000003" customHeight="1" x14ac:dyDescent="0.15">
      <c r="B15" s="764"/>
      <c r="C15" s="767"/>
      <c r="D15" s="766"/>
      <c r="E15" s="765" t="s">
        <v>1125</v>
      </c>
      <c r="F15" s="764"/>
    </row>
    <row r="16" spans="2:6" s="757" customFormat="1" ht="39.950000000000003" customHeight="1" x14ac:dyDescent="0.15">
      <c r="B16" s="764"/>
      <c r="C16" s="767"/>
      <c r="D16" s="766"/>
      <c r="E16" s="765" t="s">
        <v>1125</v>
      </c>
      <c r="F16" s="764"/>
    </row>
    <row r="17" spans="2:6" s="757" customFormat="1" ht="39.950000000000003" customHeight="1" x14ac:dyDescent="0.15">
      <c r="B17" s="764"/>
      <c r="C17" s="767"/>
      <c r="D17" s="766"/>
      <c r="E17" s="765" t="s">
        <v>1125</v>
      </c>
      <c r="F17" s="764"/>
    </row>
    <row r="18" spans="2:6" s="757" customFormat="1" ht="39.950000000000003" customHeight="1" x14ac:dyDescent="0.15">
      <c r="B18" s="764"/>
      <c r="C18" s="767"/>
      <c r="D18" s="766"/>
      <c r="E18" s="765" t="s">
        <v>1125</v>
      </c>
      <c r="F18" s="764"/>
    </row>
    <row r="19" spans="2:6" s="757" customFormat="1" ht="39.950000000000003" customHeight="1" x14ac:dyDescent="0.15">
      <c r="B19" s="764"/>
      <c r="C19" s="767"/>
      <c r="D19" s="766"/>
      <c r="E19" s="765" t="s">
        <v>1125</v>
      </c>
      <c r="F19" s="764"/>
    </row>
    <row r="20" spans="2:6" s="757" customFormat="1" ht="39.950000000000003" customHeight="1" thickBot="1" x14ac:dyDescent="0.2">
      <c r="B20" s="760"/>
      <c r="C20" s="763"/>
      <c r="D20" s="762"/>
      <c r="E20" s="761" t="s">
        <v>1125</v>
      </c>
      <c r="F20" s="760"/>
    </row>
    <row r="21" spans="2:6" s="757" customFormat="1" ht="39.950000000000003" customHeight="1" thickTop="1" x14ac:dyDescent="0.15">
      <c r="B21" s="1933" t="s">
        <v>1126</v>
      </c>
      <c r="C21" s="1933"/>
      <c r="D21" s="759" t="str">
        <f>IF(SUM(D10:D20)=0,"",SUM(D10:D20))</f>
        <v/>
      </c>
      <c r="E21" s="758" t="s">
        <v>1125</v>
      </c>
      <c r="F21" s="758"/>
    </row>
    <row r="22" spans="2:6" s="756" customFormat="1" x14ac:dyDescent="0.15"/>
    <row r="23" spans="2:6" s="756" customFormat="1" x14ac:dyDescent="0.15">
      <c r="B23" s="756" t="s">
        <v>1124</v>
      </c>
    </row>
    <row r="24" spans="2:6" s="756" customFormat="1" x14ac:dyDescent="0.15">
      <c r="B24" s="1931" t="s">
        <v>1123</v>
      </c>
      <c r="C24" s="1931"/>
      <c r="D24" s="1931" t="s">
        <v>1122</v>
      </c>
      <c r="E24" s="1931"/>
      <c r="F24" s="1931"/>
    </row>
    <row r="25" spans="2:6" s="756" customFormat="1" ht="48.75" customHeight="1" x14ac:dyDescent="0.15">
      <c r="B25" s="1930" t="s">
        <v>1121</v>
      </c>
      <c r="C25" s="1930"/>
      <c r="D25" s="1930"/>
      <c r="E25" s="1930"/>
      <c r="F25" s="1930"/>
    </row>
    <row r="26" spans="2:6" s="756" customFormat="1" x14ac:dyDescent="0.15"/>
    <row r="27" spans="2:6" x14ac:dyDescent="0.3">
      <c r="B27" s="755" t="s">
        <v>1135</v>
      </c>
    </row>
    <row r="29" spans="2:6" ht="28.5" x14ac:dyDescent="0.45">
      <c r="B29" s="1928" t="s">
        <v>1134</v>
      </c>
      <c r="C29" s="1928"/>
      <c r="D29" s="1928"/>
      <c r="E29" s="1928"/>
      <c r="F29" s="1928"/>
    </row>
    <row r="30" spans="2:6" x14ac:dyDescent="0.3">
      <c r="B30" s="1929" t="s">
        <v>1133</v>
      </c>
      <c r="C30" s="1929"/>
      <c r="D30" s="1929"/>
      <c r="E30" s="1929"/>
      <c r="F30" s="1929"/>
    </row>
    <row r="31" spans="2:6" x14ac:dyDescent="0.3">
      <c r="B31" s="768"/>
      <c r="C31" s="768"/>
      <c r="D31" s="768"/>
      <c r="E31" s="768"/>
      <c r="F31" s="768"/>
    </row>
    <row r="32" spans="2:6" x14ac:dyDescent="0.3">
      <c r="B32" s="770" t="s">
        <v>1132</v>
      </c>
    </row>
    <row r="33" spans="2:6" x14ac:dyDescent="0.3">
      <c r="B33" s="770" t="s">
        <v>1131</v>
      </c>
    </row>
    <row r="35" spans="2:6" s="768" customFormat="1" x14ac:dyDescent="0.3">
      <c r="B35" s="769" t="s">
        <v>1130</v>
      </c>
      <c r="C35" s="769" t="s">
        <v>1129</v>
      </c>
      <c r="D35" s="1932" t="s">
        <v>1128</v>
      </c>
      <c r="E35" s="1932"/>
      <c r="F35" s="769" t="s">
        <v>1127</v>
      </c>
    </row>
    <row r="36" spans="2:6" s="757" customFormat="1" ht="39.950000000000003" customHeight="1" x14ac:dyDescent="0.15">
      <c r="B36" s="764"/>
      <c r="C36" s="767"/>
      <c r="D36" s="766"/>
      <c r="E36" s="765" t="s">
        <v>1125</v>
      </c>
      <c r="F36" s="767"/>
    </row>
    <row r="37" spans="2:6" s="757" customFormat="1" ht="39.950000000000003" customHeight="1" x14ac:dyDescent="0.15">
      <c r="B37" s="764"/>
      <c r="C37" s="767"/>
      <c r="D37" s="766"/>
      <c r="E37" s="765" t="s">
        <v>1125</v>
      </c>
      <c r="F37" s="764"/>
    </row>
    <row r="38" spans="2:6" s="757" customFormat="1" ht="39.950000000000003" customHeight="1" x14ac:dyDescent="0.15">
      <c r="B38" s="764"/>
      <c r="C38" s="767"/>
      <c r="D38" s="766"/>
      <c r="E38" s="765" t="s">
        <v>1125</v>
      </c>
      <c r="F38" s="764"/>
    </row>
    <row r="39" spans="2:6" s="757" customFormat="1" ht="39.950000000000003" customHeight="1" x14ac:dyDescent="0.15">
      <c r="B39" s="764"/>
      <c r="C39" s="767"/>
      <c r="D39" s="766"/>
      <c r="E39" s="765" t="s">
        <v>1125</v>
      </c>
      <c r="F39" s="764"/>
    </row>
    <row r="40" spans="2:6" s="757" customFormat="1" ht="39.950000000000003" customHeight="1" x14ac:dyDescent="0.15">
      <c r="B40" s="764"/>
      <c r="C40" s="767"/>
      <c r="D40" s="766"/>
      <c r="E40" s="765" t="s">
        <v>1125</v>
      </c>
      <c r="F40" s="764"/>
    </row>
    <row r="41" spans="2:6" s="757" customFormat="1" ht="39.950000000000003" customHeight="1" x14ac:dyDescent="0.15">
      <c r="B41" s="764"/>
      <c r="C41" s="767"/>
      <c r="D41" s="766"/>
      <c r="E41" s="765" t="s">
        <v>1125</v>
      </c>
      <c r="F41" s="764"/>
    </row>
    <row r="42" spans="2:6" s="757" customFormat="1" ht="39.950000000000003" customHeight="1" x14ac:dyDescent="0.15">
      <c r="B42" s="764"/>
      <c r="C42" s="767"/>
      <c r="D42" s="766"/>
      <c r="E42" s="765" t="s">
        <v>1125</v>
      </c>
      <c r="F42" s="764"/>
    </row>
    <row r="43" spans="2:6" s="757" customFormat="1" ht="39.950000000000003" customHeight="1" x14ac:dyDescent="0.15">
      <c r="B43" s="764"/>
      <c r="C43" s="767"/>
      <c r="D43" s="766"/>
      <c r="E43" s="765" t="s">
        <v>1125</v>
      </c>
      <c r="F43" s="764"/>
    </row>
    <row r="44" spans="2:6" s="757" customFormat="1" ht="39.950000000000003" customHeight="1" x14ac:dyDescent="0.15">
      <c r="B44" s="764"/>
      <c r="C44" s="767"/>
      <c r="D44" s="766"/>
      <c r="E44" s="765" t="s">
        <v>1125</v>
      </c>
      <c r="F44" s="764"/>
    </row>
    <row r="45" spans="2:6" s="757" customFormat="1" ht="39.950000000000003" customHeight="1" x14ac:dyDescent="0.15">
      <c r="B45" s="764"/>
      <c r="C45" s="767"/>
      <c r="D45" s="766"/>
      <c r="E45" s="765" t="s">
        <v>1125</v>
      </c>
      <c r="F45" s="764"/>
    </row>
    <row r="46" spans="2:6" s="757" customFormat="1" ht="39.950000000000003" customHeight="1" thickBot="1" x14ac:dyDescent="0.2">
      <c r="B46" s="760"/>
      <c r="C46" s="763"/>
      <c r="D46" s="762"/>
      <c r="E46" s="761" t="s">
        <v>1125</v>
      </c>
      <c r="F46" s="760"/>
    </row>
    <row r="47" spans="2:6" s="757" customFormat="1" ht="39.950000000000003" customHeight="1" thickTop="1" x14ac:dyDescent="0.15">
      <c r="B47" s="1933" t="s">
        <v>1126</v>
      </c>
      <c r="C47" s="1933"/>
      <c r="D47" s="759" t="str">
        <f>IF(SUM(D36:D46)=0,"",SUM(D36:D46))</f>
        <v/>
      </c>
      <c r="E47" s="758" t="s">
        <v>1125</v>
      </c>
      <c r="F47" s="758"/>
    </row>
    <row r="48" spans="2:6" s="756" customFormat="1" x14ac:dyDescent="0.15"/>
    <row r="49" spans="2:6" s="756" customFormat="1" x14ac:dyDescent="0.15">
      <c r="B49" s="756" t="s">
        <v>1124</v>
      </c>
    </row>
    <row r="50" spans="2:6" s="756" customFormat="1" x14ac:dyDescent="0.15">
      <c r="B50" s="1931" t="s">
        <v>1123</v>
      </c>
      <c r="C50" s="1931"/>
      <c r="D50" s="1931" t="s">
        <v>1122</v>
      </c>
      <c r="E50" s="1931"/>
      <c r="F50" s="1931"/>
    </row>
    <row r="51" spans="2:6" s="756" customFormat="1" ht="48.75" customHeight="1" x14ac:dyDescent="0.15">
      <c r="B51" s="1930" t="s">
        <v>1121</v>
      </c>
      <c r="C51" s="1930"/>
      <c r="D51" s="1930"/>
      <c r="E51" s="1930"/>
      <c r="F51" s="1930"/>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8"/>
  <sheetViews>
    <sheetView view="pageBreakPreview" zoomScaleNormal="100" zoomScaleSheetLayoutView="100" workbookViewId="0">
      <selection activeCell="F18" sqref="F18"/>
    </sheetView>
  </sheetViews>
  <sheetFormatPr defaultColWidth="9" defaultRowHeight="18.75" x14ac:dyDescent="0.15"/>
  <cols>
    <col min="1" max="1" width="10.5" style="771" customWidth="1"/>
    <col min="2" max="2" width="15.25" style="771" customWidth="1"/>
    <col min="3" max="3" width="54.25" style="772" customWidth="1"/>
    <col min="4" max="16384" width="9" style="771"/>
  </cols>
  <sheetData>
    <row r="1" spans="1:4" ht="21.75" customHeight="1" x14ac:dyDescent="0.15">
      <c r="A1" s="1936" t="s">
        <v>1161</v>
      </c>
      <c r="B1" s="1936"/>
      <c r="C1" s="1936"/>
      <c r="D1" s="1936"/>
    </row>
    <row r="2" spans="1:4" ht="15.75" customHeight="1" x14ac:dyDescent="0.15">
      <c r="A2" s="782"/>
      <c r="C2" s="790"/>
      <c r="D2" s="784" t="s">
        <v>1137</v>
      </c>
    </row>
    <row r="3" spans="1:4" ht="15.75" customHeight="1" x14ac:dyDescent="0.15">
      <c r="A3" s="783"/>
      <c r="C3" s="774" t="s">
        <v>305</v>
      </c>
      <c r="D3" s="802">
        <v>200</v>
      </c>
    </row>
    <row r="4" spans="1:4" ht="15.75" customHeight="1" x14ac:dyDescent="0.15">
      <c r="A4" s="783"/>
      <c r="C4" s="774" t="s">
        <v>967</v>
      </c>
      <c r="D4" s="802">
        <v>300</v>
      </c>
    </row>
    <row r="5" spans="1:4" ht="24" customHeight="1" x14ac:dyDescent="0.15">
      <c r="A5" s="783" t="s">
        <v>966</v>
      </c>
      <c r="B5" s="782"/>
      <c r="C5" s="781"/>
      <c r="D5" s="780"/>
    </row>
    <row r="6" spans="1:4" ht="6.75" customHeight="1" x14ac:dyDescent="0.15">
      <c r="A6" s="783"/>
      <c r="B6" s="782"/>
      <c r="C6" s="781"/>
      <c r="D6" s="780"/>
    </row>
    <row r="7" spans="1:4" ht="21" customHeight="1" x14ac:dyDescent="0.15">
      <c r="A7" s="787" t="s">
        <v>1160</v>
      </c>
      <c r="B7" s="782"/>
      <c r="C7" s="781"/>
      <c r="D7" s="780"/>
    </row>
    <row r="8" spans="1:4" ht="15.75" customHeight="1" x14ac:dyDescent="0.15">
      <c r="A8" s="1937" t="s">
        <v>1142</v>
      </c>
      <c r="B8" s="1938"/>
      <c r="C8" s="778" t="s">
        <v>111</v>
      </c>
      <c r="D8" s="773" t="s">
        <v>1137</v>
      </c>
    </row>
    <row r="9" spans="1:4" ht="15.75" customHeight="1" x14ac:dyDescent="0.15">
      <c r="A9" s="1940" t="s">
        <v>331</v>
      </c>
      <c r="B9" s="777" t="s">
        <v>962</v>
      </c>
      <c r="C9" s="777" t="s">
        <v>332</v>
      </c>
      <c r="D9" s="773">
        <v>1</v>
      </c>
    </row>
    <row r="10" spans="1:4" ht="15.75" customHeight="1" x14ac:dyDescent="0.15">
      <c r="A10" s="1942"/>
      <c r="B10" s="777" t="s">
        <v>188</v>
      </c>
      <c r="C10" s="777" t="s">
        <v>889</v>
      </c>
      <c r="D10" s="773">
        <v>2</v>
      </c>
    </row>
    <row r="11" spans="1:4" ht="15.75" customHeight="1" x14ac:dyDescent="0.15">
      <c r="A11" s="1934" t="s">
        <v>128</v>
      </c>
      <c r="B11" s="1935"/>
      <c r="C11" s="801" t="s">
        <v>1159</v>
      </c>
      <c r="D11" s="773">
        <v>3</v>
      </c>
    </row>
    <row r="12" spans="1:4" ht="15.75" customHeight="1" x14ac:dyDescent="0.15">
      <c r="A12" s="1939" t="s">
        <v>194</v>
      </c>
      <c r="B12" s="1941" t="s">
        <v>957</v>
      </c>
      <c r="C12" s="777" t="s">
        <v>1158</v>
      </c>
      <c r="D12" s="773">
        <v>4</v>
      </c>
    </row>
    <row r="13" spans="1:4" ht="15.75" customHeight="1" x14ac:dyDescent="0.15">
      <c r="A13" s="1939"/>
      <c r="B13" s="1941"/>
      <c r="C13" s="775" t="s">
        <v>1157</v>
      </c>
      <c r="D13" s="773">
        <v>5</v>
      </c>
    </row>
    <row r="14" spans="1:4" ht="15.75" customHeight="1" x14ac:dyDescent="0.15">
      <c r="A14" s="1939"/>
      <c r="B14" s="1941"/>
      <c r="C14" s="793" t="s">
        <v>1156</v>
      </c>
      <c r="D14" s="773">
        <v>6</v>
      </c>
    </row>
    <row r="15" spans="1:4" ht="15.75" customHeight="1" x14ac:dyDescent="0.15">
      <c r="A15" s="1939"/>
      <c r="B15" s="1941" t="s">
        <v>948</v>
      </c>
      <c r="C15" s="777" t="s">
        <v>947</v>
      </c>
      <c r="D15" s="773">
        <v>7</v>
      </c>
    </row>
    <row r="16" spans="1:4" ht="15.75" customHeight="1" x14ac:dyDescent="0.15">
      <c r="A16" s="1939"/>
      <c r="B16" s="1941"/>
      <c r="C16" s="777" t="s">
        <v>944</v>
      </c>
      <c r="D16" s="773">
        <v>8</v>
      </c>
    </row>
    <row r="17" spans="1:4" ht="15.75" customHeight="1" x14ac:dyDescent="0.15">
      <c r="A17" s="1939"/>
      <c r="B17" s="1941"/>
      <c r="C17" s="777" t="s">
        <v>1155</v>
      </c>
      <c r="D17" s="773">
        <v>9</v>
      </c>
    </row>
    <row r="18" spans="1:4" ht="15.75" customHeight="1" x14ac:dyDescent="0.15">
      <c r="A18" s="1939"/>
      <c r="B18" s="1941" t="s">
        <v>938</v>
      </c>
      <c r="C18" s="793" t="s">
        <v>937</v>
      </c>
      <c r="D18" s="773">
        <v>10</v>
      </c>
    </row>
    <row r="19" spans="1:4" ht="15.75" customHeight="1" x14ac:dyDescent="0.15">
      <c r="A19" s="1939"/>
      <c r="B19" s="1941"/>
      <c r="C19" s="793" t="s">
        <v>935</v>
      </c>
      <c r="D19" s="773">
        <v>11</v>
      </c>
    </row>
    <row r="20" spans="1:4" ht="15.75" customHeight="1" x14ac:dyDescent="0.15">
      <c r="A20" s="1939"/>
      <c r="B20" s="1941"/>
      <c r="C20" s="793" t="s">
        <v>933</v>
      </c>
      <c r="D20" s="773">
        <v>12</v>
      </c>
    </row>
    <row r="21" spans="1:4" ht="15.75" customHeight="1" x14ac:dyDescent="0.15">
      <c r="A21" s="1939"/>
      <c r="B21" s="1941" t="s">
        <v>47</v>
      </c>
      <c r="C21" s="793" t="s">
        <v>932</v>
      </c>
      <c r="D21" s="773">
        <v>13</v>
      </c>
    </row>
    <row r="22" spans="1:4" ht="15.75" customHeight="1" x14ac:dyDescent="0.15">
      <c r="A22" s="1939"/>
      <c r="B22" s="1941"/>
      <c r="C22" s="793" t="s">
        <v>930</v>
      </c>
      <c r="D22" s="773">
        <v>14</v>
      </c>
    </row>
    <row r="23" spans="1:4" ht="15.75" customHeight="1" x14ac:dyDescent="0.15">
      <c r="A23" s="1940"/>
      <c r="B23" s="1941"/>
      <c r="C23" s="793" t="s">
        <v>1154</v>
      </c>
      <c r="D23" s="773">
        <v>15</v>
      </c>
    </row>
    <row r="24" spans="1:4" ht="15.75" customHeight="1" x14ac:dyDescent="0.15">
      <c r="A24" s="800"/>
      <c r="B24" s="774" t="s">
        <v>144</v>
      </c>
      <c r="C24" s="774" t="s">
        <v>923</v>
      </c>
      <c r="D24" s="773">
        <v>16</v>
      </c>
    </row>
    <row r="25" spans="1:4" ht="15.75" customHeight="1" x14ac:dyDescent="0.15">
      <c r="A25" s="799"/>
      <c r="D25" s="798"/>
    </row>
    <row r="26" spans="1:4" ht="21.75" customHeight="1" x14ac:dyDescent="0.15">
      <c r="A26" s="787" t="s">
        <v>1153</v>
      </c>
      <c r="B26" s="799"/>
      <c r="D26" s="798"/>
    </row>
    <row r="27" spans="1:4" ht="15.75" customHeight="1" x14ac:dyDescent="0.15">
      <c r="A27" s="1937" t="s">
        <v>1142</v>
      </c>
      <c r="B27" s="1938"/>
      <c r="C27" s="778" t="s">
        <v>111</v>
      </c>
      <c r="D27" s="773" t="s">
        <v>1137</v>
      </c>
    </row>
    <row r="28" spans="1:4" ht="15.75" customHeight="1" x14ac:dyDescent="0.15">
      <c r="A28" s="1934" t="s">
        <v>1152</v>
      </c>
      <c r="B28" s="1935"/>
      <c r="C28" s="797" t="s">
        <v>917</v>
      </c>
      <c r="D28" s="784">
        <v>17</v>
      </c>
    </row>
    <row r="29" spans="1:4" ht="15.75" customHeight="1" x14ac:dyDescent="0.15">
      <c r="A29" s="1934"/>
      <c r="B29" s="1935"/>
      <c r="C29" s="797" t="s">
        <v>915</v>
      </c>
      <c r="D29" s="784">
        <v>18</v>
      </c>
    </row>
    <row r="30" spans="1:4" ht="15.75" customHeight="1" x14ac:dyDescent="0.15">
      <c r="A30" s="1934"/>
      <c r="B30" s="1935"/>
      <c r="C30" s="797" t="s">
        <v>913</v>
      </c>
      <c r="D30" s="784">
        <v>19</v>
      </c>
    </row>
    <row r="31" spans="1:4" ht="15.75" customHeight="1" x14ac:dyDescent="0.15">
      <c r="A31" s="1934"/>
      <c r="B31" s="1935"/>
      <c r="C31" s="797" t="s">
        <v>911</v>
      </c>
      <c r="D31" s="784">
        <v>20</v>
      </c>
    </row>
    <row r="32" spans="1:4" ht="15.75" customHeight="1" x14ac:dyDescent="0.15">
      <c r="A32" s="1934"/>
      <c r="B32" s="1935"/>
      <c r="C32" s="797" t="s">
        <v>909</v>
      </c>
      <c r="D32" s="784">
        <v>21</v>
      </c>
    </row>
    <row r="33" spans="1:4" ht="15.75" customHeight="1" x14ac:dyDescent="0.15">
      <c r="A33" s="1934"/>
      <c r="B33" s="1935"/>
      <c r="C33" s="797" t="s">
        <v>907</v>
      </c>
      <c r="D33" s="784">
        <v>22</v>
      </c>
    </row>
    <row r="34" spans="1:4" ht="15.75" customHeight="1" x14ac:dyDescent="0.15">
      <c r="A34" s="1934"/>
      <c r="B34" s="1935"/>
      <c r="C34" s="797" t="s">
        <v>905</v>
      </c>
      <c r="D34" s="784">
        <v>23</v>
      </c>
    </row>
    <row r="35" spans="1:4" ht="7.5" customHeight="1" x14ac:dyDescent="0.15">
      <c r="A35" s="782"/>
      <c r="B35" s="782"/>
      <c r="C35" s="781"/>
      <c r="D35" s="780"/>
    </row>
    <row r="36" spans="1:4" ht="24" customHeight="1" x14ac:dyDescent="0.15">
      <c r="A36" s="783" t="s">
        <v>904</v>
      </c>
      <c r="B36" s="782"/>
      <c r="C36" s="781"/>
      <c r="D36" s="780"/>
    </row>
    <row r="37" spans="1:4" ht="9" customHeight="1" x14ac:dyDescent="0.15">
      <c r="A37" s="783"/>
      <c r="B37" s="782"/>
      <c r="C37" s="781"/>
      <c r="D37" s="780"/>
    </row>
    <row r="38" spans="1:4" ht="18.75" customHeight="1" x14ac:dyDescent="0.15">
      <c r="A38" s="787" t="s">
        <v>1151</v>
      </c>
      <c r="B38" s="782"/>
      <c r="C38" s="781"/>
      <c r="D38" s="780"/>
    </row>
    <row r="39" spans="1:4" ht="15.75" customHeight="1" x14ac:dyDescent="0.15">
      <c r="A39" s="1937" t="s">
        <v>1142</v>
      </c>
      <c r="B39" s="1938"/>
      <c r="C39" s="778" t="s">
        <v>111</v>
      </c>
      <c r="D39" s="784" t="s">
        <v>1137</v>
      </c>
    </row>
    <row r="40" spans="1:4" ht="15.75" customHeight="1" x14ac:dyDescent="0.15">
      <c r="A40" s="1947" t="s">
        <v>397</v>
      </c>
      <c r="B40" s="1943" t="s">
        <v>902</v>
      </c>
      <c r="C40" s="793" t="s">
        <v>901</v>
      </c>
      <c r="D40" s="784">
        <v>24</v>
      </c>
    </row>
    <row r="41" spans="1:4" ht="15.75" customHeight="1" x14ac:dyDescent="0.15">
      <c r="A41" s="1948"/>
      <c r="B41" s="1944"/>
      <c r="C41" s="796" t="s">
        <v>898</v>
      </c>
      <c r="D41" s="784">
        <v>25</v>
      </c>
    </row>
    <row r="42" spans="1:4" ht="15.75" customHeight="1" x14ac:dyDescent="0.15">
      <c r="A42" s="1948"/>
      <c r="B42" s="1944"/>
      <c r="C42" s="793" t="s">
        <v>895</v>
      </c>
      <c r="D42" s="784">
        <v>26</v>
      </c>
    </row>
    <row r="43" spans="1:4" ht="15.75" customHeight="1" x14ac:dyDescent="0.15">
      <c r="A43" s="1948"/>
      <c r="B43" s="1944"/>
      <c r="C43" s="793" t="s">
        <v>892</v>
      </c>
      <c r="D43" s="784">
        <v>27</v>
      </c>
    </row>
    <row r="44" spans="1:4" ht="15.75" customHeight="1" x14ac:dyDescent="0.15">
      <c r="A44" s="1949"/>
      <c r="B44" s="788" t="s">
        <v>188</v>
      </c>
      <c r="C44" s="795" t="s">
        <v>889</v>
      </c>
      <c r="D44" s="784">
        <v>28</v>
      </c>
    </row>
    <row r="45" spans="1:4" ht="15.75" customHeight="1" x14ac:dyDescent="0.15">
      <c r="A45" s="1950" t="s">
        <v>128</v>
      </c>
      <c r="B45" s="1951"/>
      <c r="C45" s="795" t="s">
        <v>888</v>
      </c>
      <c r="D45" s="784">
        <v>29</v>
      </c>
    </row>
    <row r="46" spans="1:4" ht="15.75" customHeight="1" x14ac:dyDescent="0.15">
      <c r="A46" s="1941" t="s">
        <v>194</v>
      </c>
      <c r="B46" s="793" t="s">
        <v>347</v>
      </c>
      <c r="C46" s="794" t="s">
        <v>884</v>
      </c>
      <c r="D46" s="784">
        <v>30</v>
      </c>
    </row>
    <row r="47" spans="1:4" ht="15.75" customHeight="1" x14ac:dyDescent="0.15">
      <c r="A47" s="1941"/>
      <c r="B47" s="793" t="s">
        <v>45</v>
      </c>
      <c r="C47" s="777" t="s">
        <v>876</v>
      </c>
      <c r="D47" s="784">
        <v>31</v>
      </c>
    </row>
    <row r="48" spans="1:4" ht="15.75" customHeight="1" x14ac:dyDescent="0.15">
      <c r="A48" s="1941"/>
      <c r="B48" s="793" t="s">
        <v>46</v>
      </c>
      <c r="C48" s="777" t="s">
        <v>860</v>
      </c>
      <c r="D48" s="784">
        <v>32</v>
      </c>
    </row>
    <row r="49" spans="1:4" ht="15.75" customHeight="1" x14ac:dyDescent="0.15">
      <c r="A49" s="1941"/>
      <c r="B49" s="793" t="s">
        <v>47</v>
      </c>
      <c r="C49" s="777" t="s">
        <v>851</v>
      </c>
      <c r="D49" s="784">
        <v>33</v>
      </c>
    </row>
    <row r="50" spans="1:4" ht="15.75" customHeight="1" x14ac:dyDescent="0.15">
      <c r="A50" s="782"/>
      <c r="B50" s="782"/>
      <c r="C50" s="781"/>
      <c r="D50" s="780"/>
    </row>
    <row r="51" spans="1:4" ht="25.5" customHeight="1" x14ac:dyDescent="0.15">
      <c r="A51" s="787" t="s">
        <v>1150</v>
      </c>
      <c r="B51" s="782"/>
      <c r="C51" s="792"/>
      <c r="D51" s="780"/>
    </row>
    <row r="52" spans="1:4" ht="17.25" customHeight="1" x14ac:dyDescent="0.15">
      <c r="A52" s="1952" t="s">
        <v>1142</v>
      </c>
      <c r="B52" s="1953"/>
      <c r="C52" s="1954" t="s">
        <v>1141</v>
      </c>
      <c r="D52" s="1945" t="s">
        <v>1149</v>
      </c>
    </row>
    <row r="53" spans="1:4" ht="17.25" customHeight="1" x14ac:dyDescent="0.15">
      <c r="A53" s="791"/>
      <c r="B53" s="778" t="s">
        <v>756</v>
      </c>
      <c r="C53" s="1955"/>
      <c r="D53" s="1946"/>
    </row>
    <row r="54" spans="1:4" ht="17.25" customHeight="1" x14ac:dyDescent="0.15">
      <c r="A54" s="1941" t="s">
        <v>188</v>
      </c>
      <c r="B54" s="774" t="s">
        <v>828</v>
      </c>
      <c r="C54" s="788" t="s">
        <v>841</v>
      </c>
      <c r="D54" s="784">
        <v>34</v>
      </c>
    </row>
    <row r="55" spans="1:4" ht="17.25" customHeight="1" x14ac:dyDescent="0.15">
      <c r="A55" s="1941"/>
      <c r="B55" s="774" t="s">
        <v>839</v>
      </c>
      <c r="C55" s="788" t="s">
        <v>838</v>
      </c>
      <c r="D55" s="784">
        <v>35</v>
      </c>
    </row>
    <row r="56" spans="1:4" ht="34.5" customHeight="1" x14ac:dyDescent="0.15">
      <c r="A56" s="1941"/>
      <c r="B56" s="790" t="s">
        <v>1146</v>
      </c>
      <c r="C56" s="788" t="s">
        <v>1148</v>
      </c>
      <c r="D56" s="784">
        <v>36</v>
      </c>
    </row>
    <row r="57" spans="1:4" ht="32.25" customHeight="1" x14ac:dyDescent="0.15">
      <c r="A57" s="1941"/>
      <c r="B57" s="789" t="s">
        <v>1145</v>
      </c>
      <c r="C57" s="788" t="s">
        <v>1147</v>
      </c>
      <c r="D57" s="784">
        <v>37</v>
      </c>
    </row>
    <row r="58" spans="1:4" ht="17.25" customHeight="1" x14ac:dyDescent="0.15">
      <c r="A58" s="1941"/>
      <c r="B58" s="774" t="s">
        <v>789</v>
      </c>
      <c r="C58" s="788" t="s">
        <v>830</v>
      </c>
      <c r="D58" s="784">
        <v>38</v>
      </c>
    </row>
    <row r="59" spans="1:4" ht="17.25" customHeight="1" x14ac:dyDescent="0.15">
      <c r="A59" s="1941" t="s">
        <v>194</v>
      </c>
      <c r="B59" s="1956" t="s">
        <v>828</v>
      </c>
      <c r="C59" s="788" t="s">
        <v>827</v>
      </c>
      <c r="D59" s="784">
        <v>39</v>
      </c>
    </row>
    <row r="60" spans="1:4" ht="17.25" customHeight="1" x14ac:dyDescent="0.15">
      <c r="A60" s="1941"/>
      <c r="B60" s="1956"/>
      <c r="C60" s="788" t="s">
        <v>825</v>
      </c>
      <c r="D60" s="784">
        <v>40</v>
      </c>
    </row>
    <row r="61" spans="1:4" ht="17.25" customHeight="1" x14ac:dyDescent="0.15">
      <c r="A61" s="1941"/>
      <c r="B61" s="1956"/>
      <c r="C61" s="788" t="s">
        <v>823</v>
      </c>
      <c r="D61" s="784">
        <v>41</v>
      </c>
    </row>
    <row r="62" spans="1:4" ht="17.25" customHeight="1" x14ac:dyDescent="0.15">
      <c r="A62" s="1941"/>
      <c r="B62" s="1956" t="s">
        <v>416</v>
      </c>
      <c r="C62" s="788" t="s">
        <v>817</v>
      </c>
      <c r="D62" s="784">
        <v>42</v>
      </c>
    </row>
    <row r="63" spans="1:4" ht="17.25" customHeight="1" x14ac:dyDescent="0.15">
      <c r="A63" s="1941"/>
      <c r="B63" s="1956"/>
      <c r="C63" s="788" t="s">
        <v>815</v>
      </c>
      <c r="D63" s="784">
        <v>43</v>
      </c>
    </row>
    <row r="64" spans="1:4" ht="17.25" customHeight="1" x14ac:dyDescent="0.15">
      <c r="A64" s="1941"/>
      <c r="B64" s="1956"/>
      <c r="C64" s="788" t="s">
        <v>811</v>
      </c>
      <c r="D64" s="784">
        <v>44</v>
      </c>
    </row>
    <row r="65" spans="1:4" ht="17.25" customHeight="1" x14ac:dyDescent="0.15">
      <c r="A65" s="1941"/>
      <c r="B65" s="1941" t="s">
        <v>1146</v>
      </c>
      <c r="C65" s="788" t="s">
        <v>804</v>
      </c>
      <c r="D65" s="784">
        <v>45</v>
      </c>
    </row>
    <row r="66" spans="1:4" ht="17.25" customHeight="1" x14ac:dyDescent="0.15">
      <c r="A66" s="1941"/>
      <c r="B66" s="1941"/>
      <c r="C66" s="788" t="s">
        <v>801</v>
      </c>
      <c r="D66" s="784">
        <v>46</v>
      </c>
    </row>
    <row r="67" spans="1:4" ht="17.25" customHeight="1" x14ac:dyDescent="0.15">
      <c r="A67" s="1941"/>
      <c r="B67" s="1941"/>
      <c r="C67" s="788" t="s">
        <v>799</v>
      </c>
      <c r="D67" s="784">
        <v>47</v>
      </c>
    </row>
    <row r="68" spans="1:4" ht="17.25" customHeight="1" x14ac:dyDescent="0.15">
      <c r="A68" s="1941"/>
      <c r="B68" s="1957" t="s">
        <v>1145</v>
      </c>
      <c r="C68" s="788" t="s">
        <v>794</v>
      </c>
      <c r="D68" s="784">
        <v>48</v>
      </c>
    </row>
    <row r="69" spans="1:4" ht="17.25" customHeight="1" x14ac:dyDescent="0.15">
      <c r="A69" s="1941"/>
      <c r="B69" s="1957"/>
      <c r="C69" s="788" t="s">
        <v>1144</v>
      </c>
      <c r="D69" s="784">
        <v>49</v>
      </c>
    </row>
    <row r="70" spans="1:4" ht="17.25" customHeight="1" x14ac:dyDescent="0.15">
      <c r="A70" s="1941"/>
      <c r="B70" s="777" t="s">
        <v>789</v>
      </c>
      <c r="C70" s="788" t="s">
        <v>788</v>
      </c>
      <c r="D70" s="784">
        <v>50</v>
      </c>
    </row>
    <row r="71" spans="1:4" ht="17.25" customHeight="1" x14ac:dyDescent="0.15">
      <c r="A71" s="1963" t="s">
        <v>197</v>
      </c>
      <c r="B71" s="1964"/>
      <c r="C71" s="774" t="s">
        <v>786</v>
      </c>
      <c r="D71" s="784">
        <v>51</v>
      </c>
    </row>
    <row r="72" spans="1:4" ht="17.25" customHeight="1" x14ac:dyDescent="0.15">
      <c r="A72" s="782"/>
      <c r="B72" s="782"/>
      <c r="C72" s="781"/>
      <c r="D72" s="780"/>
    </row>
    <row r="73" spans="1:4" ht="17.25" customHeight="1" x14ac:dyDescent="0.15">
      <c r="A73" s="787" t="s">
        <v>1143</v>
      </c>
      <c r="B73" s="786"/>
      <c r="C73" s="781"/>
      <c r="D73" s="780"/>
    </row>
    <row r="74" spans="1:4" ht="17.25" customHeight="1" x14ac:dyDescent="0.15">
      <c r="A74" s="1953" t="s">
        <v>1142</v>
      </c>
      <c r="B74" s="1953"/>
      <c r="C74" s="785" t="s">
        <v>1141</v>
      </c>
      <c r="D74" s="784" t="s">
        <v>1137</v>
      </c>
    </row>
    <row r="75" spans="1:4" ht="17.25" customHeight="1" x14ac:dyDescent="0.15">
      <c r="A75" s="1941" t="s">
        <v>1140</v>
      </c>
      <c r="B75" s="1941"/>
      <c r="C75" s="774" t="s">
        <v>777</v>
      </c>
      <c r="D75" s="784">
        <v>52</v>
      </c>
    </row>
    <row r="76" spans="1:4" ht="17.25" customHeight="1" x14ac:dyDescent="0.15">
      <c r="A76" s="1941"/>
      <c r="B76" s="1941"/>
      <c r="C76" s="774" t="s">
        <v>775</v>
      </c>
      <c r="D76" s="784">
        <v>53</v>
      </c>
    </row>
    <row r="77" spans="1:4" ht="17.25" customHeight="1" x14ac:dyDescent="0.15">
      <c r="A77" s="1941"/>
      <c r="B77" s="1941"/>
      <c r="C77" s="774" t="s">
        <v>773</v>
      </c>
      <c r="D77" s="784">
        <v>54</v>
      </c>
    </row>
    <row r="78" spans="1:4" ht="17.25" customHeight="1" x14ac:dyDescent="0.15">
      <c r="A78" s="1941"/>
      <c r="B78" s="1941"/>
      <c r="C78" s="774" t="s">
        <v>771</v>
      </c>
      <c r="D78" s="784">
        <v>55</v>
      </c>
    </row>
    <row r="79" spans="1:4" ht="17.25" customHeight="1" x14ac:dyDescent="0.15">
      <c r="A79" s="1941"/>
      <c r="B79" s="1941"/>
      <c r="C79" s="774" t="s">
        <v>769</v>
      </c>
      <c r="D79" s="784">
        <v>56</v>
      </c>
    </row>
    <row r="80" spans="1:4" ht="17.25" customHeight="1" x14ac:dyDescent="0.15">
      <c r="A80" s="1941"/>
      <c r="B80" s="1941"/>
      <c r="C80" s="774" t="s">
        <v>1139</v>
      </c>
      <c r="D80" s="784">
        <v>57</v>
      </c>
    </row>
    <row r="81" spans="1:4" ht="17.25" customHeight="1" x14ac:dyDescent="0.15">
      <c r="A81" s="1941"/>
      <c r="B81" s="1941"/>
      <c r="C81" s="774" t="s">
        <v>1138</v>
      </c>
      <c r="D81" s="784">
        <v>58</v>
      </c>
    </row>
    <row r="82" spans="1:4" ht="17.25" customHeight="1" x14ac:dyDescent="0.15">
      <c r="A82" s="1941"/>
      <c r="B82" s="1941"/>
      <c r="C82" s="774" t="s">
        <v>237</v>
      </c>
      <c r="D82" s="784">
        <v>59</v>
      </c>
    </row>
    <row r="83" spans="1:4" ht="17.25" customHeight="1" x14ac:dyDescent="0.15">
      <c r="A83" s="1941"/>
      <c r="B83" s="1941"/>
      <c r="C83" s="774" t="s">
        <v>762</v>
      </c>
      <c r="D83" s="784">
        <v>60</v>
      </c>
    </row>
    <row r="84" spans="1:4" ht="17.25" customHeight="1" x14ac:dyDescent="0.15">
      <c r="A84" s="782"/>
      <c r="B84" s="782"/>
      <c r="C84" s="781"/>
      <c r="D84" s="780"/>
    </row>
    <row r="85" spans="1:4" ht="30.75" customHeight="1" x14ac:dyDescent="0.15">
      <c r="A85" s="783" t="s">
        <v>761</v>
      </c>
      <c r="B85" s="782"/>
      <c r="C85" s="781"/>
      <c r="D85" s="780"/>
    </row>
    <row r="86" spans="1:4" ht="7.5" customHeight="1" x14ac:dyDescent="0.15">
      <c r="A86" s="782"/>
      <c r="B86" s="782"/>
      <c r="C86" s="781"/>
      <c r="D86" s="780"/>
    </row>
    <row r="87" spans="1:4" ht="17.25" customHeight="1" x14ac:dyDescent="0.15">
      <c r="A87" s="1954" t="s">
        <v>110</v>
      </c>
      <c r="B87" s="1965"/>
      <c r="C87" s="1952" t="s">
        <v>111</v>
      </c>
      <c r="D87" s="1945" t="s">
        <v>1137</v>
      </c>
    </row>
    <row r="88" spans="1:4" ht="17.25" customHeight="1" x14ac:dyDescent="0.15">
      <c r="A88" s="779"/>
      <c r="B88" s="778" t="s">
        <v>211</v>
      </c>
      <c r="C88" s="1966"/>
      <c r="D88" s="1946"/>
    </row>
    <row r="89" spans="1:4" ht="17.25" customHeight="1" x14ac:dyDescent="0.15">
      <c r="A89" s="1943" t="s">
        <v>194</v>
      </c>
      <c r="B89" s="1947" t="s">
        <v>45</v>
      </c>
      <c r="C89" s="777" t="s">
        <v>754</v>
      </c>
      <c r="D89" s="773">
        <v>61</v>
      </c>
    </row>
    <row r="90" spans="1:4" ht="17.25" customHeight="1" x14ac:dyDescent="0.15">
      <c r="A90" s="1944"/>
      <c r="B90" s="1948"/>
      <c r="C90" s="776" t="s">
        <v>747</v>
      </c>
      <c r="D90" s="773">
        <v>62</v>
      </c>
    </row>
    <row r="91" spans="1:4" ht="17.25" customHeight="1" x14ac:dyDescent="0.15">
      <c r="A91" s="1944"/>
      <c r="B91" s="1947" t="s">
        <v>46</v>
      </c>
      <c r="C91" s="776" t="s">
        <v>743</v>
      </c>
      <c r="D91" s="773">
        <v>63</v>
      </c>
    </row>
    <row r="92" spans="1:4" ht="17.25" customHeight="1" x14ac:dyDescent="0.15">
      <c r="A92" s="1944"/>
      <c r="B92" s="1948"/>
      <c r="C92" s="774" t="s">
        <v>739</v>
      </c>
      <c r="D92" s="773">
        <v>64</v>
      </c>
    </row>
    <row r="93" spans="1:4" ht="17.25" customHeight="1" x14ac:dyDescent="0.15">
      <c r="A93" s="1944"/>
      <c r="B93" s="1947" t="s">
        <v>47</v>
      </c>
      <c r="C93" s="775" t="s">
        <v>735</v>
      </c>
      <c r="D93" s="773">
        <v>65</v>
      </c>
    </row>
    <row r="94" spans="1:4" ht="17.25" customHeight="1" x14ac:dyDescent="0.15">
      <c r="A94" s="1944"/>
      <c r="B94" s="1949"/>
      <c r="C94" s="774" t="s">
        <v>729</v>
      </c>
      <c r="D94" s="773">
        <v>66</v>
      </c>
    </row>
    <row r="95" spans="1:4" x14ac:dyDescent="0.15">
      <c r="A95" s="1944"/>
      <c r="B95" s="1958" t="s">
        <v>1208</v>
      </c>
      <c r="C95" s="932" t="s">
        <v>1209</v>
      </c>
      <c r="D95" s="773">
        <v>100</v>
      </c>
    </row>
    <row r="96" spans="1:4" x14ac:dyDescent="0.15">
      <c r="A96" s="1944"/>
      <c r="B96" s="1959"/>
      <c r="C96" s="933" t="s">
        <v>1210</v>
      </c>
      <c r="D96" s="773">
        <v>101</v>
      </c>
    </row>
    <row r="97" spans="1:4" x14ac:dyDescent="0.15">
      <c r="A97" s="1944"/>
      <c r="B97" s="1960"/>
      <c r="C97" s="932" t="s">
        <v>1211</v>
      </c>
      <c r="D97" s="773">
        <v>102</v>
      </c>
    </row>
    <row r="98" spans="1:4" x14ac:dyDescent="0.15">
      <c r="A98" s="1962"/>
      <c r="B98" s="1961"/>
      <c r="C98" s="933" t="s">
        <v>1212</v>
      </c>
      <c r="D98" s="773">
        <v>103</v>
      </c>
    </row>
  </sheetData>
  <mergeCells count="36">
    <mergeCell ref="B95:B98"/>
    <mergeCell ref="A89:A98"/>
    <mergeCell ref="A71:B71"/>
    <mergeCell ref="A74:B74"/>
    <mergeCell ref="D87:D88"/>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scale="92"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3"/>
  <sheetViews>
    <sheetView view="pageBreakPreview" zoomScale="70" zoomScaleNormal="100" zoomScaleSheetLayoutView="70" workbookViewId="0">
      <selection activeCell="B12" sqref="B12:C12"/>
    </sheetView>
  </sheetViews>
  <sheetFormatPr defaultColWidth="9" defaultRowHeight="13.5" x14ac:dyDescent="0.15"/>
  <cols>
    <col min="1" max="1" width="17.5" style="531" customWidth="1"/>
    <col min="2" max="2" width="20.875" style="531" customWidth="1"/>
    <col min="3" max="3" width="27.125" style="531" customWidth="1"/>
    <col min="4" max="4" width="51.75" style="532" customWidth="1"/>
    <col min="5" max="5" width="17.125" style="531" bestFit="1" customWidth="1"/>
    <col min="6" max="6" width="95.5" style="531" customWidth="1"/>
    <col min="7" max="16384" width="9" style="531"/>
  </cols>
  <sheetData>
    <row r="1" spans="1:6" ht="31.5" customHeight="1" x14ac:dyDescent="0.15">
      <c r="A1" s="1993" t="s">
        <v>969</v>
      </c>
      <c r="B1" s="1993"/>
      <c r="C1" s="1993"/>
      <c r="D1" s="1993"/>
      <c r="E1" s="1993"/>
      <c r="F1" s="1993"/>
    </row>
    <row r="2" spans="1:6" ht="22.5" customHeight="1" x14ac:dyDescent="0.15"/>
    <row r="3" spans="1:6" ht="19.5" customHeight="1" x14ac:dyDescent="0.15">
      <c r="B3" s="545"/>
      <c r="D3" s="549"/>
      <c r="E3" s="580" t="s">
        <v>968</v>
      </c>
    </row>
    <row r="4" spans="1:6" ht="19.5" customHeight="1" x14ac:dyDescent="0.15">
      <c r="B4" s="579"/>
      <c r="D4" s="549" t="s">
        <v>305</v>
      </c>
      <c r="E4" s="578">
        <v>200</v>
      </c>
    </row>
    <row r="5" spans="1:6" ht="19.5" customHeight="1" x14ac:dyDescent="0.15">
      <c r="B5" s="579"/>
      <c r="D5" s="549" t="s">
        <v>967</v>
      </c>
      <c r="E5" s="578">
        <v>300</v>
      </c>
    </row>
    <row r="6" spans="1:6" ht="19.5" customHeight="1" x14ac:dyDescent="0.15">
      <c r="A6" s="546" t="s">
        <v>966</v>
      </c>
      <c r="B6" s="533"/>
      <c r="C6" s="553"/>
      <c r="D6" s="568"/>
      <c r="E6" s="567"/>
      <c r="F6" s="533"/>
    </row>
    <row r="7" spans="1:6" ht="19.5" customHeight="1" x14ac:dyDescent="0.15">
      <c r="A7" s="553" t="s">
        <v>965</v>
      </c>
      <c r="B7" s="533"/>
      <c r="C7" s="553"/>
      <c r="D7" s="568"/>
      <c r="E7" s="567"/>
      <c r="F7" s="533"/>
    </row>
    <row r="8" spans="1:6" ht="19.5" customHeight="1" x14ac:dyDescent="0.15">
      <c r="A8" s="564" t="s">
        <v>293</v>
      </c>
      <c r="B8" s="1970" t="s">
        <v>760</v>
      </c>
      <c r="C8" s="1971"/>
      <c r="D8" s="541" t="s">
        <v>110</v>
      </c>
      <c r="E8" s="551" t="s">
        <v>758</v>
      </c>
      <c r="F8" s="564" t="s">
        <v>757</v>
      </c>
    </row>
    <row r="9" spans="1:6" ht="19.5" customHeight="1" x14ac:dyDescent="0.15">
      <c r="A9" s="1994" t="s">
        <v>964</v>
      </c>
      <c r="B9" s="1995" t="s">
        <v>963</v>
      </c>
      <c r="C9" s="1987" t="s">
        <v>962</v>
      </c>
      <c r="D9" s="1980" t="s">
        <v>332</v>
      </c>
      <c r="E9" s="1978">
        <v>1</v>
      </c>
      <c r="F9" s="559" t="s">
        <v>961</v>
      </c>
    </row>
    <row r="10" spans="1:6" ht="19.5" customHeight="1" x14ac:dyDescent="0.15">
      <c r="A10" s="1994"/>
      <c r="B10" s="1996"/>
      <c r="C10" s="1988"/>
      <c r="D10" s="1981"/>
      <c r="E10" s="1979"/>
      <c r="F10" s="573" t="s">
        <v>960</v>
      </c>
    </row>
    <row r="11" spans="1:6" ht="19.5" customHeight="1" x14ac:dyDescent="0.15">
      <c r="A11" s="1994"/>
      <c r="B11" s="1996"/>
      <c r="C11" s="555" t="s">
        <v>188</v>
      </c>
      <c r="D11" s="576" t="s">
        <v>889</v>
      </c>
      <c r="E11" s="574">
        <v>2</v>
      </c>
      <c r="F11" s="556" t="s">
        <v>889</v>
      </c>
    </row>
    <row r="12" spans="1:6" ht="40.5" customHeight="1" x14ac:dyDescent="0.15">
      <c r="A12" s="1994"/>
      <c r="B12" s="1968" t="s">
        <v>128</v>
      </c>
      <c r="C12" s="1969"/>
      <c r="D12" s="555" t="s">
        <v>959</v>
      </c>
      <c r="E12" s="574">
        <v>3</v>
      </c>
      <c r="F12" s="577" t="s">
        <v>958</v>
      </c>
    </row>
    <row r="13" spans="1:6" ht="19.5" customHeight="1" x14ac:dyDescent="0.15">
      <c r="A13" s="1994"/>
      <c r="B13" s="1997" t="s">
        <v>194</v>
      </c>
      <c r="C13" s="1982" t="s">
        <v>957</v>
      </c>
      <c r="D13" s="576" t="s">
        <v>956</v>
      </c>
      <c r="E13" s="574">
        <v>4</v>
      </c>
      <c r="F13" s="556" t="s">
        <v>955</v>
      </c>
    </row>
    <row r="14" spans="1:6" ht="19.5" customHeight="1" x14ac:dyDescent="0.15">
      <c r="A14" s="1994"/>
      <c r="B14" s="1996"/>
      <c r="C14" s="1983"/>
      <c r="D14" s="1974" t="s">
        <v>954</v>
      </c>
      <c r="E14" s="1978">
        <v>5</v>
      </c>
      <c r="F14" s="559" t="s">
        <v>953</v>
      </c>
    </row>
    <row r="15" spans="1:6" ht="19.5" customHeight="1" x14ac:dyDescent="0.15">
      <c r="A15" s="1994"/>
      <c r="B15" s="1996"/>
      <c r="C15" s="1983"/>
      <c r="D15" s="1975"/>
      <c r="E15" s="1979"/>
      <c r="F15" s="573" t="s">
        <v>952</v>
      </c>
    </row>
    <row r="16" spans="1:6" ht="19.5" customHeight="1" x14ac:dyDescent="0.15">
      <c r="A16" s="1994"/>
      <c r="B16" s="1996"/>
      <c r="C16" s="1983"/>
      <c r="D16" s="1980" t="s">
        <v>951</v>
      </c>
      <c r="E16" s="1978">
        <v>6</v>
      </c>
      <c r="F16" s="561" t="s">
        <v>950</v>
      </c>
    </row>
    <row r="17" spans="1:6" ht="19.5" customHeight="1" x14ac:dyDescent="0.15">
      <c r="A17" s="1994"/>
      <c r="B17" s="1996"/>
      <c r="C17" s="1984"/>
      <c r="D17" s="1981"/>
      <c r="E17" s="1979"/>
      <c r="F17" s="558" t="s">
        <v>949</v>
      </c>
    </row>
    <row r="18" spans="1:6" ht="19.5" customHeight="1" x14ac:dyDescent="0.15">
      <c r="A18" s="1994"/>
      <c r="B18" s="1996"/>
      <c r="C18" s="1982" t="s">
        <v>948</v>
      </c>
      <c r="D18" s="1974" t="s">
        <v>947</v>
      </c>
      <c r="E18" s="1978">
        <v>7</v>
      </c>
      <c r="F18" s="559" t="s">
        <v>946</v>
      </c>
    </row>
    <row r="19" spans="1:6" ht="19.5" customHeight="1" x14ac:dyDescent="0.15">
      <c r="A19" s="1994"/>
      <c r="B19" s="1996"/>
      <c r="C19" s="1983"/>
      <c r="D19" s="1975"/>
      <c r="E19" s="1979"/>
      <c r="F19" s="573" t="s">
        <v>945</v>
      </c>
    </row>
    <row r="20" spans="1:6" ht="19.5" customHeight="1" x14ac:dyDescent="0.15">
      <c r="A20" s="1994"/>
      <c r="B20" s="1996"/>
      <c r="C20" s="1983"/>
      <c r="D20" s="1980" t="s">
        <v>944</v>
      </c>
      <c r="E20" s="1978">
        <v>8</v>
      </c>
      <c r="F20" s="561" t="s">
        <v>943</v>
      </c>
    </row>
    <row r="21" spans="1:6" ht="19.5" customHeight="1" x14ac:dyDescent="0.15">
      <c r="A21" s="1994"/>
      <c r="B21" s="1996"/>
      <c r="C21" s="1983"/>
      <c r="D21" s="1981"/>
      <c r="E21" s="1979"/>
      <c r="F21" s="558" t="s">
        <v>942</v>
      </c>
    </row>
    <row r="22" spans="1:6" ht="19.5" customHeight="1" x14ac:dyDescent="0.15">
      <c r="A22" s="1994"/>
      <c r="B22" s="1996"/>
      <c r="C22" s="1983"/>
      <c r="D22" s="1980" t="s">
        <v>941</v>
      </c>
      <c r="E22" s="1978">
        <v>9</v>
      </c>
      <c r="F22" s="559" t="s">
        <v>940</v>
      </c>
    </row>
    <row r="23" spans="1:6" ht="19.5" customHeight="1" x14ac:dyDescent="0.15">
      <c r="A23" s="1994"/>
      <c r="B23" s="1996"/>
      <c r="C23" s="1983"/>
      <c r="D23" s="1986"/>
      <c r="E23" s="1985"/>
      <c r="F23" s="560" t="s">
        <v>939</v>
      </c>
    </row>
    <row r="24" spans="1:6" ht="19.5" customHeight="1" x14ac:dyDescent="0.15">
      <c r="A24" s="1994"/>
      <c r="B24" s="1996"/>
      <c r="C24" s="1984"/>
      <c r="D24" s="1981"/>
      <c r="E24" s="1979"/>
      <c r="F24" s="573" t="s">
        <v>925</v>
      </c>
    </row>
    <row r="25" spans="1:6" ht="19.5" customHeight="1" x14ac:dyDescent="0.15">
      <c r="A25" s="1994"/>
      <c r="B25" s="1996"/>
      <c r="C25" s="1969" t="s">
        <v>938</v>
      </c>
      <c r="D25" s="575" t="s">
        <v>937</v>
      </c>
      <c r="E25" s="574">
        <v>10</v>
      </c>
      <c r="F25" s="556" t="s">
        <v>936</v>
      </c>
    </row>
    <row r="26" spans="1:6" ht="19.5" customHeight="1" x14ac:dyDescent="0.15">
      <c r="A26" s="1994"/>
      <c r="B26" s="1996"/>
      <c r="C26" s="1969"/>
      <c r="D26" s="575" t="s">
        <v>935</v>
      </c>
      <c r="E26" s="574">
        <v>11</v>
      </c>
      <c r="F26" s="563" t="s">
        <v>934</v>
      </c>
    </row>
    <row r="27" spans="1:6" ht="19.5" customHeight="1" x14ac:dyDescent="0.15">
      <c r="A27" s="1994"/>
      <c r="B27" s="1996"/>
      <c r="C27" s="1969"/>
      <c r="D27" s="575" t="s">
        <v>933</v>
      </c>
      <c r="E27" s="574">
        <v>12</v>
      </c>
      <c r="F27" s="556" t="s">
        <v>933</v>
      </c>
    </row>
    <row r="28" spans="1:6" ht="19.5" customHeight="1" x14ac:dyDescent="0.15">
      <c r="A28" s="1994"/>
      <c r="B28" s="1996"/>
      <c r="C28" s="1982" t="s">
        <v>47</v>
      </c>
      <c r="D28" s="575" t="s">
        <v>932</v>
      </c>
      <c r="E28" s="574">
        <v>13</v>
      </c>
      <c r="F28" s="563" t="s">
        <v>931</v>
      </c>
    </row>
    <row r="29" spans="1:6" ht="19.5" customHeight="1" x14ac:dyDescent="0.15">
      <c r="A29" s="1994"/>
      <c r="B29" s="1996"/>
      <c r="C29" s="1983"/>
      <c r="D29" s="575" t="s">
        <v>930</v>
      </c>
      <c r="E29" s="574">
        <v>14</v>
      </c>
      <c r="F29" s="556" t="s">
        <v>929</v>
      </c>
    </row>
    <row r="30" spans="1:6" ht="19.5" customHeight="1" x14ac:dyDescent="0.15">
      <c r="A30" s="1994"/>
      <c r="B30" s="1996"/>
      <c r="C30" s="1983"/>
      <c r="D30" s="1980" t="s">
        <v>928</v>
      </c>
      <c r="E30" s="1978">
        <v>15</v>
      </c>
      <c r="F30" s="559" t="s">
        <v>927</v>
      </c>
    </row>
    <row r="31" spans="1:6" ht="19.5" customHeight="1" x14ac:dyDescent="0.15">
      <c r="A31" s="1994"/>
      <c r="B31" s="1996"/>
      <c r="C31" s="1983"/>
      <c r="D31" s="1986"/>
      <c r="E31" s="1985"/>
      <c r="F31" s="560" t="s">
        <v>926</v>
      </c>
    </row>
    <row r="32" spans="1:6" ht="19.5" customHeight="1" x14ac:dyDescent="0.15">
      <c r="A32" s="1994"/>
      <c r="B32" s="1996"/>
      <c r="C32" s="1983"/>
      <c r="D32" s="1986"/>
      <c r="E32" s="1985"/>
      <c r="F32" s="560" t="s">
        <v>925</v>
      </c>
    </row>
    <row r="33" spans="1:6" ht="19.5" customHeight="1" x14ac:dyDescent="0.15">
      <c r="A33" s="1994"/>
      <c r="B33" s="1996"/>
      <c r="C33" s="1984"/>
      <c r="D33" s="1981"/>
      <c r="E33" s="1979"/>
      <c r="F33" s="573" t="s">
        <v>924</v>
      </c>
    </row>
    <row r="34" spans="1:6" ht="19.5" customHeight="1" x14ac:dyDescent="0.15">
      <c r="A34" s="1994"/>
      <c r="B34" s="1996"/>
      <c r="C34" s="1972" t="s">
        <v>144</v>
      </c>
      <c r="D34" s="1974" t="s">
        <v>923</v>
      </c>
      <c r="E34" s="1976">
        <v>16</v>
      </c>
      <c r="F34" s="561" t="s">
        <v>922</v>
      </c>
    </row>
    <row r="35" spans="1:6" ht="19.5" customHeight="1" x14ac:dyDescent="0.15">
      <c r="A35" s="1994"/>
      <c r="B35" s="1998"/>
      <c r="C35" s="1973"/>
      <c r="D35" s="1975"/>
      <c r="E35" s="1977"/>
      <c r="F35" s="558" t="s">
        <v>921</v>
      </c>
    </row>
    <row r="36" spans="1:6" ht="15" customHeight="1" x14ac:dyDescent="0.15">
      <c r="B36" s="572"/>
      <c r="C36" s="572"/>
      <c r="D36" s="571"/>
      <c r="E36" s="570"/>
    </row>
    <row r="37" spans="1:6" ht="15" customHeight="1" x14ac:dyDescent="0.15">
      <c r="A37" s="553" t="s">
        <v>920</v>
      </c>
      <c r="B37" s="533"/>
      <c r="C37" s="569"/>
      <c r="D37" s="568"/>
      <c r="E37" s="567"/>
      <c r="F37" s="533"/>
    </row>
    <row r="38" spans="1:6" ht="19.5" customHeight="1" x14ac:dyDescent="0.15">
      <c r="A38" s="564" t="s">
        <v>293</v>
      </c>
      <c r="B38" s="1970" t="s">
        <v>760</v>
      </c>
      <c r="C38" s="1971"/>
      <c r="D38" s="541" t="s">
        <v>110</v>
      </c>
      <c r="E38" s="551" t="s">
        <v>758</v>
      </c>
      <c r="F38" s="564" t="s">
        <v>757</v>
      </c>
    </row>
    <row r="39" spans="1:6" ht="19.5" customHeight="1" x14ac:dyDescent="0.15">
      <c r="A39" s="1967" t="s">
        <v>919</v>
      </c>
      <c r="B39" s="1968" t="s">
        <v>918</v>
      </c>
      <c r="C39" s="1969"/>
      <c r="D39" s="565" t="s">
        <v>917</v>
      </c>
      <c r="E39" s="548">
        <v>17</v>
      </c>
      <c r="F39" s="556" t="s">
        <v>916</v>
      </c>
    </row>
    <row r="40" spans="1:6" ht="19.5" customHeight="1" x14ac:dyDescent="0.15">
      <c r="A40" s="1967"/>
      <c r="B40" s="1968"/>
      <c r="C40" s="1969"/>
      <c r="D40" s="565" t="s">
        <v>915</v>
      </c>
      <c r="E40" s="548">
        <v>18</v>
      </c>
      <c r="F40" s="556" t="s">
        <v>914</v>
      </c>
    </row>
    <row r="41" spans="1:6" ht="19.5" customHeight="1" x14ac:dyDescent="0.15">
      <c r="A41" s="1967"/>
      <c r="B41" s="1968"/>
      <c r="C41" s="1969"/>
      <c r="D41" s="565" t="s">
        <v>913</v>
      </c>
      <c r="E41" s="548">
        <v>19</v>
      </c>
      <c r="F41" s="556" t="s">
        <v>912</v>
      </c>
    </row>
    <row r="42" spans="1:6" ht="19.5" customHeight="1" x14ac:dyDescent="0.15">
      <c r="A42" s="1967"/>
      <c r="B42" s="1968"/>
      <c r="C42" s="1969"/>
      <c r="D42" s="565" t="s">
        <v>911</v>
      </c>
      <c r="E42" s="548">
        <v>20</v>
      </c>
      <c r="F42" s="566" t="s">
        <v>910</v>
      </c>
    </row>
    <row r="43" spans="1:6" ht="19.5" customHeight="1" x14ac:dyDescent="0.15">
      <c r="A43" s="1967"/>
      <c r="B43" s="1968"/>
      <c r="C43" s="1969"/>
      <c r="D43" s="565" t="s">
        <v>909</v>
      </c>
      <c r="E43" s="548">
        <v>21</v>
      </c>
      <c r="F43" s="556" t="s">
        <v>908</v>
      </c>
    </row>
    <row r="44" spans="1:6" ht="19.5" customHeight="1" x14ac:dyDescent="0.15">
      <c r="A44" s="1967"/>
      <c r="B44" s="1968"/>
      <c r="C44" s="1969"/>
      <c r="D44" s="565" t="s">
        <v>907</v>
      </c>
      <c r="E44" s="548">
        <v>22</v>
      </c>
      <c r="F44" s="556" t="s">
        <v>906</v>
      </c>
    </row>
    <row r="45" spans="1:6" ht="19.5" customHeight="1" x14ac:dyDescent="0.15">
      <c r="A45" s="1967"/>
      <c r="B45" s="1968"/>
      <c r="C45" s="1969"/>
      <c r="D45" s="565" t="s">
        <v>905</v>
      </c>
      <c r="E45" s="548">
        <v>23</v>
      </c>
      <c r="F45" s="547" t="s">
        <v>304</v>
      </c>
    </row>
    <row r="46" spans="1:6" ht="15" customHeight="1" x14ac:dyDescent="0.15">
      <c r="B46" s="545"/>
      <c r="C46" s="545"/>
      <c r="D46" s="544"/>
      <c r="E46" s="543"/>
    </row>
    <row r="47" spans="1:6" ht="19.5" customHeight="1" x14ac:dyDescent="0.15">
      <c r="A47" s="546" t="s">
        <v>904</v>
      </c>
      <c r="C47" s="545"/>
      <c r="D47" s="544"/>
      <c r="E47" s="543"/>
    </row>
    <row r="48" spans="1:6" ht="19.5" customHeight="1" x14ac:dyDescent="0.15">
      <c r="A48" s="553" t="s">
        <v>903</v>
      </c>
      <c r="C48" s="545"/>
      <c r="D48" s="544"/>
      <c r="E48" s="543"/>
    </row>
    <row r="49" spans="1:6" ht="18.75" x14ac:dyDescent="0.15">
      <c r="A49" s="564" t="s">
        <v>293</v>
      </c>
      <c r="B49" s="1970" t="s">
        <v>760</v>
      </c>
      <c r="C49" s="1971"/>
      <c r="D49" s="541" t="s">
        <v>110</v>
      </c>
      <c r="E49" s="551" t="s">
        <v>758</v>
      </c>
      <c r="F49" s="564" t="s">
        <v>757</v>
      </c>
    </row>
    <row r="50" spans="1:6" ht="18.75" customHeight="1" x14ac:dyDescent="0.15">
      <c r="A50" s="1967" t="s">
        <v>779</v>
      </c>
      <c r="B50" s="1997" t="s">
        <v>174</v>
      </c>
      <c r="C50" s="1997" t="s">
        <v>902</v>
      </c>
      <c r="D50" s="1987" t="s">
        <v>901</v>
      </c>
      <c r="E50" s="1989">
        <v>24</v>
      </c>
      <c r="F50" s="563" t="s">
        <v>900</v>
      </c>
    </row>
    <row r="51" spans="1:6" ht="18.75" customHeight="1" x14ac:dyDescent="0.15">
      <c r="A51" s="1967"/>
      <c r="B51" s="2007"/>
      <c r="C51" s="2007"/>
      <c r="D51" s="1988"/>
      <c r="E51" s="1990"/>
      <c r="F51" s="558" t="s">
        <v>899</v>
      </c>
    </row>
    <row r="52" spans="1:6" ht="18.75" customHeight="1" x14ac:dyDescent="0.15">
      <c r="A52" s="1967"/>
      <c r="B52" s="2007"/>
      <c r="C52" s="2007"/>
      <c r="D52" s="1991" t="s">
        <v>898</v>
      </c>
      <c r="E52" s="1989">
        <v>25</v>
      </c>
      <c r="F52" s="563" t="s">
        <v>897</v>
      </c>
    </row>
    <row r="53" spans="1:6" ht="18.75" customHeight="1" x14ac:dyDescent="0.15">
      <c r="A53" s="1967"/>
      <c r="B53" s="2007"/>
      <c r="C53" s="2007"/>
      <c r="D53" s="1992"/>
      <c r="E53" s="1990"/>
      <c r="F53" s="558" t="s">
        <v>896</v>
      </c>
    </row>
    <row r="54" spans="1:6" ht="18.75" customHeight="1" x14ac:dyDescent="0.15">
      <c r="A54" s="1967"/>
      <c r="B54" s="2007"/>
      <c r="C54" s="2007"/>
      <c r="D54" s="1987" t="s">
        <v>895</v>
      </c>
      <c r="E54" s="1989">
        <v>26</v>
      </c>
      <c r="F54" s="563" t="s">
        <v>894</v>
      </c>
    </row>
    <row r="55" spans="1:6" ht="18.75" customHeight="1" x14ac:dyDescent="0.15">
      <c r="A55" s="1967"/>
      <c r="B55" s="2007"/>
      <c r="C55" s="2007"/>
      <c r="D55" s="1988"/>
      <c r="E55" s="1990"/>
      <c r="F55" s="558" t="s">
        <v>893</v>
      </c>
    </row>
    <row r="56" spans="1:6" ht="18.75" customHeight="1" x14ac:dyDescent="0.15">
      <c r="A56" s="1967"/>
      <c r="B56" s="2007"/>
      <c r="C56" s="2007"/>
      <c r="D56" s="1987" t="s">
        <v>892</v>
      </c>
      <c r="E56" s="1989">
        <v>27</v>
      </c>
      <c r="F56" s="563" t="s">
        <v>891</v>
      </c>
    </row>
    <row r="57" spans="1:6" ht="18.75" customHeight="1" x14ac:dyDescent="0.15">
      <c r="A57" s="1967"/>
      <c r="B57" s="2007"/>
      <c r="C57" s="2008"/>
      <c r="D57" s="1988"/>
      <c r="E57" s="1990"/>
      <c r="F57" s="558" t="s">
        <v>890</v>
      </c>
    </row>
    <row r="58" spans="1:6" ht="18.75" customHeight="1" x14ac:dyDescent="0.15">
      <c r="A58" s="1967"/>
      <c r="B58" s="2007"/>
      <c r="C58" s="554" t="s">
        <v>188</v>
      </c>
      <c r="D58" s="562" t="s">
        <v>889</v>
      </c>
      <c r="E58" s="548">
        <v>28</v>
      </c>
      <c r="F58" s="556" t="s">
        <v>889</v>
      </c>
    </row>
    <row r="59" spans="1:6" ht="18.75" customHeight="1" x14ac:dyDescent="0.15">
      <c r="A59" s="1967"/>
      <c r="B59" s="2004" t="s">
        <v>128</v>
      </c>
      <c r="C59" s="1982"/>
      <c r="D59" s="1987" t="s">
        <v>888</v>
      </c>
      <c r="E59" s="1989">
        <v>29</v>
      </c>
      <c r="F59" s="561" t="s">
        <v>887</v>
      </c>
    </row>
    <row r="60" spans="1:6" ht="18.75" customHeight="1" x14ac:dyDescent="0.15">
      <c r="A60" s="1967"/>
      <c r="B60" s="2005"/>
      <c r="C60" s="1983"/>
      <c r="D60" s="1999"/>
      <c r="E60" s="2000"/>
      <c r="F60" s="560" t="s">
        <v>886</v>
      </c>
    </row>
    <row r="61" spans="1:6" ht="37.5" x14ac:dyDescent="0.15">
      <c r="A61" s="1967"/>
      <c r="B61" s="2006"/>
      <c r="C61" s="1984"/>
      <c r="D61" s="1988"/>
      <c r="E61" s="1990"/>
      <c r="F61" s="558" t="s">
        <v>885</v>
      </c>
    </row>
    <row r="62" spans="1:6" ht="18.75" customHeight="1" x14ac:dyDescent="0.15">
      <c r="A62" s="1967"/>
      <c r="B62" s="1997" t="s">
        <v>194</v>
      </c>
      <c r="C62" s="1982" t="s">
        <v>347</v>
      </c>
      <c r="D62" s="1987" t="s">
        <v>884</v>
      </c>
      <c r="E62" s="1989">
        <v>30</v>
      </c>
      <c r="F62" s="561" t="s">
        <v>883</v>
      </c>
    </row>
    <row r="63" spans="1:6" ht="18.75" customHeight="1" x14ac:dyDescent="0.15">
      <c r="A63" s="1967"/>
      <c r="B63" s="2007"/>
      <c r="C63" s="1983"/>
      <c r="D63" s="1999"/>
      <c r="E63" s="2000"/>
      <c r="F63" s="560" t="s">
        <v>882</v>
      </c>
    </row>
    <row r="64" spans="1:6" ht="18.75" customHeight="1" x14ac:dyDescent="0.15">
      <c r="A64" s="1967"/>
      <c r="B64" s="2007"/>
      <c r="C64" s="1983"/>
      <c r="D64" s="1999"/>
      <c r="E64" s="2000"/>
      <c r="F64" s="559" t="s">
        <v>881</v>
      </c>
    </row>
    <row r="65" spans="1:6" ht="18.75" customHeight="1" x14ac:dyDescent="0.15">
      <c r="A65" s="1967"/>
      <c r="B65" s="2007"/>
      <c r="C65" s="1983"/>
      <c r="D65" s="1999"/>
      <c r="E65" s="2000"/>
      <c r="F65" s="560" t="s">
        <v>880</v>
      </c>
    </row>
    <row r="66" spans="1:6" ht="18.75" customHeight="1" x14ac:dyDescent="0.15">
      <c r="A66" s="1967"/>
      <c r="B66" s="2007"/>
      <c r="C66" s="1983"/>
      <c r="D66" s="1999"/>
      <c r="E66" s="2000"/>
      <c r="F66" s="560" t="s">
        <v>879</v>
      </c>
    </row>
    <row r="67" spans="1:6" ht="18.75" customHeight="1" x14ac:dyDescent="0.15">
      <c r="A67" s="1967"/>
      <c r="B67" s="2007"/>
      <c r="C67" s="1983"/>
      <c r="D67" s="1999"/>
      <c r="E67" s="2000"/>
      <c r="F67" s="560" t="s">
        <v>878</v>
      </c>
    </row>
    <row r="68" spans="1:6" ht="18.75" customHeight="1" x14ac:dyDescent="0.15">
      <c r="A68" s="1967"/>
      <c r="B68" s="2007"/>
      <c r="C68" s="1984"/>
      <c r="D68" s="1988"/>
      <c r="E68" s="1990"/>
      <c r="F68" s="558" t="s">
        <v>877</v>
      </c>
    </row>
    <row r="69" spans="1:6" ht="18.75" customHeight="1" x14ac:dyDescent="0.15">
      <c r="A69" s="1967"/>
      <c r="B69" s="2007"/>
      <c r="C69" s="1982" t="s">
        <v>45</v>
      </c>
      <c r="D69" s="1987" t="s">
        <v>876</v>
      </c>
      <c r="E69" s="1989">
        <v>31</v>
      </c>
      <c r="F69" s="561" t="s">
        <v>875</v>
      </c>
    </row>
    <row r="70" spans="1:6" ht="18.75" customHeight="1" x14ac:dyDescent="0.15">
      <c r="A70" s="1967"/>
      <c r="B70" s="2007"/>
      <c r="C70" s="1983"/>
      <c r="D70" s="1999"/>
      <c r="E70" s="2000"/>
      <c r="F70" s="560" t="s">
        <v>874</v>
      </c>
    </row>
    <row r="71" spans="1:6" ht="18.75" customHeight="1" x14ac:dyDescent="0.15">
      <c r="A71" s="1967"/>
      <c r="B71" s="2007"/>
      <c r="C71" s="1983"/>
      <c r="D71" s="1999"/>
      <c r="E71" s="2000"/>
      <c r="F71" s="560" t="s">
        <v>873</v>
      </c>
    </row>
    <row r="72" spans="1:6" ht="18.75" customHeight="1" x14ac:dyDescent="0.15">
      <c r="A72" s="1967"/>
      <c r="B72" s="2007"/>
      <c r="C72" s="1983"/>
      <c r="D72" s="1999"/>
      <c r="E72" s="2000"/>
      <c r="F72" s="560" t="s">
        <v>872</v>
      </c>
    </row>
    <row r="73" spans="1:6" ht="18.75" customHeight="1" x14ac:dyDescent="0.15">
      <c r="A73" s="1967"/>
      <c r="B73" s="2007"/>
      <c r="C73" s="1983"/>
      <c r="D73" s="1999"/>
      <c r="E73" s="2000"/>
      <c r="F73" s="560" t="s">
        <v>871</v>
      </c>
    </row>
    <row r="74" spans="1:6" ht="18.75" customHeight="1" x14ac:dyDescent="0.15">
      <c r="A74" s="1967"/>
      <c r="B74" s="2007"/>
      <c r="C74" s="1983"/>
      <c r="D74" s="1999"/>
      <c r="E74" s="2000"/>
      <c r="F74" s="560" t="s">
        <v>870</v>
      </c>
    </row>
    <row r="75" spans="1:6" ht="18.75" customHeight="1" x14ac:dyDescent="0.15">
      <c r="A75" s="1967"/>
      <c r="B75" s="2007"/>
      <c r="C75" s="1983"/>
      <c r="D75" s="1999"/>
      <c r="E75" s="2000"/>
      <c r="F75" s="560" t="s">
        <v>869</v>
      </c>
    </row>
    <row r="76" spans="1:6" ht="18.75" customHeight="1" x14ac:dyDescent="0.15">
      <c r="A76" s="1967"/>
      <c r="B76" s="2007"/>
      <c r="C76" s="1983"/>
      <c r="D76" s="1999"/>
      <c r="E76" s="2000"/>
      <c r="F76" s="560" t="s">
        <v>868</v>
      </c>
    </row>
    <row r="77" spans="1:6" ht="18.75" customHeight="1" x14ac:dyDescent="0.15">
      <c r="A77" s="1967"/>
      <c r="B77" s="2007"/>
      <c r="C77" s="1983"/>
      <c r="D77" s="1999"/>
      <c r="E77" s="2000"/>
      <c r="F77" s="560" t="s">
        <v>867</v>
      </c>
    </row>
    <row r="78" spans="1:6" ht="18.75" customHeight="1" x14ac:dyDescent="0.15">
      <c r="A78" s="1967"/>
      <c r="B78" s="2007"/>
      <c r="C78" s="1983"/>
      <c r="D78" s="1999"/>
      <c r="E78" s="2000"/>
      <c r="F78" s="560" t="s">
        <v>866</v>
      </c>
    </row>
    <row r="79" spans="1:6" ht="18.75" customHeight="1" x14ac:dyDescent="0.15">
      <c r="A79" s="1967"/>
      <c r="B79" s="2007"/>
      <c r="C79" s="1983"/>
      <c r="D79" s="1999"/>
      <c r="E79" s="2000"/>
      <c r="F79" s="560" t="s">
        <v>865</v>
      </c>
    </row>
    <row r="80" spans="1:6" ht="18.75" customHeight="1" x14ac:dyDescent="0.15">
      <c r="A80" s="1967"/>
      <c r="B80" s="2007"/>
      <c r="C80" s="1983"/>
      <c r="D80" s="1999"/>
      <c r="E80" s="2000"/>
      <c r="F80" s="559" t="s">
        <v>864</v>
      </c>
    </row>
    <row r="81" spans="1:6" ht="18.75" customHeight="1" x14ac:dyDescent="0.15">
      <c r="A81" s="1967"/>
      <c r="B81" s="2007"/>
      <c r="C81" s="1983"/>
      <c r="D81" s="1999"/>
      <c r="E81" s="2000"/>
      <c r="F81" s="560" t="s">
        <v>863</v>
      </c>
    </row>
    <row r="82" spans="1:6" ht="18.75" customHeight="1" x14ac:dyDescent="0.15">
      <c r="A82" s="1967"/>
      <c r="B82" s="2007"/>
      <c r="C82" s="1983"/>
      <c r="D82" s="1999"/>
      <c r="E82" s="2000"/>
      <c r="F82" s="560" t="s">
        <v>862</v>
      </c>
    </row>
    <row r="83" spans="1:6" ht="18.75" customHeight="1" x14ac:dyDescent="0.15">
      <c r="A83" s="1967"/>
      <c r="B83" s="2007"/>
      <c r="C83" s="1983"/>
      <c r="D83" s="1999"/>
      <c r="E83" s="2000"/>
      <c r="F83" s="560" t="s">
        <v>861</v>
      </c>
    </row>
    <row r="84" spans="1:6" ht="18.75" customHeight="1" x14ac:dyDescent="0.15">
      <c r="A84" s="1967"/>
      <c r="B84" s="2007"/>
      <c r="C84" s="1984"/>
      <c r="D84" s="1988"/>
      <c r="E84" s="1990"/>
      <c r="F84" s="558" t="s">
        <v>843</v>
      </c>
    </row>
    <row r="85" spans="1:6" ht="18.75" customHeight="1" x14ac:dyDescent="0.15">
      <c r="A85" s="1967"/>
      <c r="B85" s="2007"/>
      <c r="C85" s="1982" t="s">
        <v>46</v>
      </c>
      <c r="D85" s="2001" t="s">
        <v>860</v>
      </c>
      <c r="E85" s="1989">
        <v>32</v>
      </c>
      <c r="F85" s="561" t="s">
        <v>859</v>
      </c>
    </row>
    <row r="86" spans="1:6" ht="18.75" customHeight="1" x14ac:dyDescent="0.15">
      <c r="A86" s="1967"/>
      <c r="B86" s="2007"/>
      <c r="C86" s="1983"/>
      <c r="D86" s="2002"/>
      <c r="E86" s="2000"/>
      <c r="F86" s="560" t="s">
        <v>858</v>
      </c>
    </row>
    <row r="87" spans="1:6" ht="18.75" customHeight="1" x14ac:dyDescent="0.15">
      <c r="A87" s="1967"/>
      <c r="B87" s="2007"/>
      <c r="C87" s="1983"/>
      <c r="D87" s="2002"/>
      <c r="E87" s="2000"/>
      <c r="F87" s="560" t="s">
        <v>857</v>
      </c>
    </row>
    <row r="88" spans="1:6" ht="18.75" customHeight="1" x14ac:dyDescent="0.15">
      <c r="A88" s="1967"/>
      <c r="B88" s="2007"/>
      <c r="C88" s="1983"/>
      <c r="D88" s="2002"/>
      <c r="E88" s="2000"/>
      <c r="F88" s="560" t="s">
        <v>856</v>
      </c>
    </row>
    <row r="89" spans="1:6" ht="18.75" customHeight="1" x14ac:dyDescent="0.15">
      <c r="A89" s="1967"/>
      <c r="B89" s="2007"/>
      <c r="C89" s="1983"/>
      <c r="D89" s="2002"/>
      <c r="E89" s="2000"/>
      <c r="F89" s="559" t="s">
        <v>855</v>
      </c>
    </row>
    <row r="90" spans="1:6" ht="18.75" customHeight="1" x14ac:dyDescent="0.15">
      <c r="A90" s="1967"/>
      <c r="B90" s="2007"/>
      <c r="C90" s="1983"/>
      <c r="D90" s="2002"/>
      <c r="E90" s="2000"/>
      <c r="F90" s="560" t="s">
        <v>854</v>
      </c>
    </row>
    <row r="91" spans="1:6" ht="18.75" customHeight="1" x14ac:dyDescent="0.15">
      <c r="A91" s="1967"/>
      <c r="B91" s="2007"/>
      <c r="C91" s="1983"/>
      <c r="D91" s="2002"/>
      <c r="E91" s="2000"/>
      <c r="F91" s="560" t="s">
        <v>853</v>
      </c>
    </row>
    <row r="92" spans="1:6" ht="18.75" customHeight="1" x14ac:dyDescent="0.15">
      <c r="A92" s="1967"/>
      <c r="B92" s="2007"/>
      <c r="C92" s="1984"/>
      <c r="D92" s="2003"/>
      <c r="E92" s="1990"/>
      <c r="F92" s="558" t="s">
        <v>852</v>
      </c>
    </row>
    <row r="93" spans="1:6" ht="18.75" customHeight="1" x14ac:dyDescent="0.15">
      <c r="A93" s="1967"/>
      <c r="B93" s="2007"/>
      <c r="C93" s="1997" t="s">
        <v>47</v>
      </c>
      <c r="D93" s="2001" t="s">
        <v>851</v>
      </c>
      <c r="E93" s="1989">
        <v>33</v>
      </c>
      <c r="F93" s="561" t="s">
        <v>850</v>
      </c>
    </row>
    <row r="94" spans="1:6" ht="18.75" customHeight="1" x14ac:dyDescent="0.15">
      <c r="A94" s="1967"/>
      <c r="B94" s="2007"/>
      <c r="C94" s="2007"/>
      <c r="D94" s="2002"/>
      <c r="E94" s="2000"/>
      <c r="F94" s="560" t="s">
        <v>849</v>
      </c>
    </row>
    <row r="95" spans="1:6" ht="18.75" customHeight="1" x14ac:dyDescent="0.15">
      <c r="A95" s="1967"/>
      <c r="B95" s="2007"/>
      <c r="C95" s="2007"/>
      <c r="D95" s="2002"/>
      <c r="E95" s="2000"/>
      <c r="F95" s="560" t="s">
        <v>848</v>
      </c>
    </row>
    <row r="96" spans="1:6" ht="18.75" customHeight="1" x14ac:dyDescent="0.15">
      <c r="A96" s="1967"/>
      <c r="B96" s="2007"/>
      <c r="C96" s="2007"/>
      <c r="D96" s="2002"/>
      <c r="E96" s="2000"/>
      <c r="F96" s="560" t="s">
        <v>847</v>
      </c>
    </row>
    <row r="97" spans="1:6" ht="18.75" customHeight="1" x14ac:dyDescent="0.15">
      <c r="A97" s="1967"/>
      <c r="B97" s="2007"/>
      <c r="C97" s="2007"/>
      <c r="D97" s="2002"/>
      <c r="E97" s="2000"/>
      <c r="F97" s="560" t="s">
        <v>846</v>
      </c>
    </row>
    <row r="98" spans="1:6" ht="18.75" customHeight="1" x14ac:dyDescent="0.15">
      <c r="A98" s="1967"/>
      <c r="B98" s="2007"/>
      <c r="C98" s="2007"/>
      <c r="D98" s="2002"/>
      <c r="E98" s="2000"/>
      <c r="F98" s="560" t="s">
        <v>845</v>
      </c>
    </row>
    <row r="99" spans="1:6" ht="18.75" customHeight="1" x14ac:dyDescent="0.15">
      <c r="A99" s="1967"/>
      <c r="B99" s="2007"/>
      <c r="C99" s="2007"/>
      <c r="D99" s="2002"/>
      <c r="E99" s="2000"/>
      <c r="F99" s="559" t="s">
        <v>844</v>
      </c>
    </row>
    <row r="100" spans="1:6" ht="18.75" customHeight="1" x14ac:dyDescent="0.15">
      <c r="A100" s="1967"/>
      <c r="B100" s="2008"/>
      <c r="C100" s="2008"/>
      <c r="D100" s="2003"/>
      <c r="E100" s="1990"/>
      <c r="F100" s="558" t="s">
        <v>843</v>
      </c>
    </row>
    <row r="101" spans="1:6" ht="15" customHeight="1" x14ac:dyDescent="0.15">
      <c r="B101" s="545"/>
      <c r="C101" s="545"/>
      <c r="D101" s="544"/>
      <c r="E101" s="543"/>
    </row>
    <row r="102" spans="1:6" ht="19.5" customHeight="1" x14ac:dyDescent="0.15">
      <c r="A102" s="553" t="s">
        <v>842</v>
      </c>
      <c r="C102" s="545"/>
      <c r="D102" s="557"/>
      <c r="E102" s="543"/>
    </row>
    <row r="103" spans="1:6" ht="19.5" customHeight="1" x14ac:dyDescent="0.15">
      <c r="A103" s="2009" t="s">
        <v>293</v>
      </c>
      <c r="B103" s="2018" t="s">
        <v>760</v>
      </c>
      <c r="C103" s="2019"/>
      <c r="D103" s="2020" t="s">
        <v>759</v>
      </c>
      <c r="E103" s="2022" t="s">
        <v>758</v>
      </c>
      <c r="F103" s="2009" t="s">
        <v>757</v>
      </c>
    </row>
    <row r="104" spans="1:6" ht="19.5" customHeight="1" x14ac:dyDescent="0.15">
      <c r="A104" s="2009"/>
      <c r="B104" s="542"/>
      <c r="C104" s="541" t="s">
        <v>756</v>
      </c>
      <c r="D104" s="2021"/>
      <c r="E104" s="2023"/>
      <c r="F104" s="2009"/>
    </row>
    <row r="105" spans="1:6" ht="18.75" customHeight="1" x14ac:dyDescent="0.15">
      <c r="A105" s="1967" t="s">
        <v>779</v>
      </c>
      <c r="B105" s="2010" t="s">
        <v>188</v>
      </c>
      <c r="C105" s="549" t="s">
        <v>828</v>
      </c>
      <c r="D105" s="554" t="s">
        <v>841</v>
      </c>
      <c r="E105" s="548">
        <v>34</v>
      </c>
      <c r="F105" s="547" t="s">
        <v>840</v>
      </c>
    </row>
    <row r="106" spans="1:6" ht="18.75" customHeight="1" x14ac:dyDescent="0.15">
      <c r="A106" s="1967"/>
      <c r="B106" s="2010"/>
      <c r="C106" s="1997" t="s">
        <v>839</v>
      </c>
      <c r="D106" s="1987" t="s">
        <v>838</v>
      </c>
      <c r="E106" s="1989">
        <v>35</v>
      </c>
      <c r="F106" s="535" t="s">
        <v>837</v>
      </c>
    </row>
    <row r="107" spans="1:6" ht="18.75" customHeight="1" x14ac:dyDescent="0.15">
      <c r="A107" s="1967"/>
      <c r="B107" s="2010"/>
      <c r="C107" s="2008"/>
      <c r="D107" s="1988"/>
      <c r="E107" s="1990"/>
      <c r="F107" s="534" t="s">
        <v>836</v>
      </c>
    </row>
    <row r="108" spans="1:6" ht="38.25" customHeight="1" x14ac:dyDescent="0.15">
      <c r="A108" s="1967"/>
      <c r="B108" s="2010"/>
      <c r="C108" s="549" t="s">
        <v>805</v>
      </c>
      <c r="D108" s="554" t="s">
        <v>835</v>
      </c>
      <c r="E108" s="548">
        <v>36</v>
      </c>
      <c r="F108" s="556" t="s">
        <v>834</v>
      </c>
    </row>
    <row r="109" spans="1:6" ht="18.75" customHeight="1" x14ac:dyDescent="0.15">
      <c r="A109" s="1967"/>
      <c r="B109" s="2010"/>
      <c r="C109" s="1997" t="s">
        <v>795</v>
      </c>
      <c r="D109" s="1987" t="s">
        <v>833</v>
      </c>
      <c r="E109" s="1989">
        <v>37</v>
      </c>
      <c r="F109" s="535" t="s">
        <v>832</v>
      </c>
    </row>
    <row r="110" spans="1:6" ht="18.75" customHeight="1" x14ac:dyDescent="0.15">
      <c r="A110" s="1967"/>
      <c r="B110" s="2010"/>
      <c r="C110" s="2008"/>
      <c r="D110" s="1988"/>
      <c r="E110" s="1990"/>
      <c r="F110" s="534" t="s">
        <v>831</v>
      </c>
    </row>
    <row r="111" spans="1:6" ht="18" customHeight="1" x14ac:dyDescent="0.15">
      <c r="A111" s="1967"/>
      <c r="B111" s="2010"/>
      <c r="C111" s="549" t="s">
        <v>789</v>
      </c>
      <c r="D111" s="554" t="s">
        <v>830</v>
      </c>
      <c r="E111" s="548">
        <v>38</v>
      </c>
      <c r="F111" s="538" t="s">
        <v>829</v>
      </c>
    </row>
    <row r="112" spans="1:6" ht="18" customHeight="1" x14ac:dyDescent="0.15">
      <c r="A112" s="1967"/>
      <c r="B112" s="2010" t="s">
        <v>194</v>
      </c>
      <c r="C112" s="1972" t="s">
        <v>828</v>
      </c>
      <c r="D112" s="554" t="s">
        <v>827</v>
      </c>
      <c r="E112" s="548">
        <v>39</v>
      </c>
      <c r="F112" s="547" t="s">
        <v>826</v>
      </c>
    </row>
    <row r="113" spans="1:6" ht="18" customHeight="1" x14ac:dyDescent="0.15">
      <c r="A113" s="1967"/>
      <c r="B113" s="2010"/>
      <c r="C113" s="2011"/>
      <c r="D113" s="554" t="s">
        <v>825</v>
      </c>
      <c r="E113" s="548">
        <v>40</v>
      </c>
      <c r="F113" s="539" t="s">
        <v>824</v>
      </c>
    </row>
    <row r="114" spans="1:6" ht="18" customHeight="1" x14ac:dyDescent="0.15">
      <c r="A114" s="1967"/>
      <c r="B114" s="2010"/>
      <c r="C114" s="2011"/>
      <c r="D114" s="1987" t="s">
        <v>823</v>
      </c>
      <c r="E114" s="1989">
        <v>41</v>
      </c>
      <c r="F114" s="535" t="s">
        <v>822</v>
      </c>
    </row>
    <row r="115" spans="1:6" ht="18" customHeight="1" x14ac:dyDescent="0.15">
      <c r="A115" s="1967"/>
      <c r="B115" s="2010"/>
      <c r="C115" s="2011"/>
      <c r="D115" s="1999"/>
      <c r="E115" s="2000"/>
      <c r="F115" s="536" t="s">
        <v>821</v>
      </c>
    </row>
    <row r="116" spans="1:6" ht="18" customHeight="1" x14ac:dyDescent="0.15">
      <c r="A116" s="1967"/>
      <c r="B116" s="2010"/>
      <c r="C116" s="2011"/>
      <c r="D116" s="1999"/>
      <c r="E116" s="2000"/>
      <c r="F116" s="536" t="s">
        <v>820</v>
      </c>
    </row>
    <row r="117" spans="1:6" ht="18" customHeight="1" x14ac:dyDescent="0.15">
      <c r="A117" s="1967"/>
      <c r="B117" s="2010"/>
      <c r="C117" s="2011"/>
      <c r="D117" s="1999"/>
      <c r="E117" s="2000"/>
      <c r="F117" s="536" t="s">
        <v>819</v>
      </c>
    </row>
    <row r="118" spans="1:6" ht="18" customHeight="1" x14ac:dyDescent="0.15">
      <c r="A118" s="1967"/>
      <c r="B118" s="2010"/>
      <c r="C118" s="1973"/>
      <c r="D118" s="1988"/>
      <c r="E118" s="1990"/>
      <c r="F118" s="534" t="s">
        <v>818</v>
      </c>
    </row>
    <row r="119" spans="1:6" ht="18" customHeight="1" x14ac:dyDescent="0.15">
      <c r="A119" s="1967"/>
      <c r="B119" s="2010"/>
      <c r="C119" s="1972" t="s">
        <v>416</v>
      </c>
      <c r="D119" s="554" t="s">
        <v>817</v>
      </c>
      <c r="E119" s="548">
        <v>42</v>
      </c>
      <c r="F119" s="547" t="s">
        <v>816</v>
      </c>
    </row>
    <row r="120" spans="1:6" ht="18" customHeight="1" x14ac:dyDescent="0.15">
      <c r="A120" s="1967"/>
      <c r="B120" s="2010"/>
      <c r="C120" s="2011"/>
      <c r="D120" s="1987" t="s">
        <v>815</v>
      </c>
      <c r="E120" s="1989">
        <v>43</v>
      </c>
      <c r="F120" s="535" t="s">
        <v>814</v>
      </c>
    </row>
    <row r="121" spans="1:6" ht="18" customHeight="1" x14ac:dyDescent="0.15">
      <c r="A121" s="1967"/>
      <c r="B121" s="2010"/>
      <c r="C121" s="2011"/>
      <c r="D121" s="1999"/>
      <c r="E121" s="2000"/>
      <c r="F121" s="540" t="s">
        <v>813</v>
      </c>
    </row>
    <row r="122" spans="1:6" ht="18" customHeight="1" x14ac:dyDescent="0.15">
      <c r="A122" s="1967"/>
      <c r="B122" s="2010"/>
      <c r="C122" s="2011"/>
      <c r="D122" s="1988"/>
      <c r="E122" s="1990"/>
      <c r="F122" s="534" t="s">
        <v>812</v>
      </c>
    </row>
    <row r="123" spans="1:6" ht="18" customHeight="1" x14ac:dyDescent="0.15">
      <c r="A123" s="1967"/>
      <c r="B123" s="2010"/>
      <c r="C123" s="2011"/>
      <c r="D123" s="1987" t="s">
        <v>811</v>
      </c>
      <c r="E123" s="1989">
        <v>44</v>
      </c>
      <c r="F123" s="535" t="s">
        <v>810</v>
      </c>
    </row>
    <row r="124" spans="1:6" ht="18" customHeight="1" x14ac:dyDescent="0.15">
      <c r="A124" s="1967"/>
      <c r="B124" s="2010"/>
      <c r="C124" s="2011"/>
      <c r="D124" s="1999"/>
      <c r="E124" s="2000"/>
      <c r="F124" s="536" t="s">
        <v>809</v>
      </c>
    </row>
    <row r="125" spans="1:6" ht="18" customHeight="1" x14ac:dyDescent="0.15">
      <c r="A125" s="1967"/>
      <c r="B125" s="2010"/>
      <c r="C125" s="2011"/>
      <c r="D125" s="1999"/>
      <c r="E125" s="2000"/>
      <c r="F125" s="536" t="s">
        <v>808</v>
      </c>
    </row>
    <row r="126" spans="1:6" ht="18" customHeight="1" x14ac:dyDescent="0.15">
      <c r="A126" s="1967"/>
      <c r="B126" s="2010"/>
      <c r="C126" s="2011"/>
      <c r="D126" s="1999"/>
      <c r="E126" s="2000"/>
      <c r="F126" s="536" t="s">
        <v>807</v>
      </c>
    </row>
    <row r="127" spans="1:6" ht="18" customHeight="1" x14ac:dyDescent="0.15">
      <c r="A127" s="1967"/>
      <c r="B127" s="2010"/>
      <c r="C127" s="1973"/>
      <c r="D127" s="1988"/>
      <c r="E127" s="1990"/>
      <c r="F127" s="534" t="s">
        <v>806</v>
      </c>
    </row>
    <row r="128" spans="1:6" ht="18" customHeight="1" x14ac:dyDescent="0.15">
      <c r="A128" s="1967"/>
      <c r="B128" s="2010"/>
      <c r="C128" s="1972" t="s">
        <v>805</v>
      </c>
      <c r="D128" s="1987" t="s">
        <v>804</v>
      </c>
      <c r="E128" s="1989">
        <v>45</v>
      </c>
      <c r="F128" s="535" t="s">
        <v>803</v>
      </c>
    </row>
    <row r="129" spans="1:6" ht="18" customHeight="1" x14ac:dyDescent="0.15">
      <c r="A129" s="1967"/>
      <c r="B129" s="2010"/>
      <c r="C129" s="2011"/>
      <c r="D129" s="1988"/>
      <c r="E129" s="1990"/>
      <c r="F129" s="539" t="s">
        <v>802</v>
      </c>
    </row>
    <row r="130" spans="1:6" ht="18" customHeight="1" x14ac:dyDescent="0.15">
      <c r="A130" s="1967"/>
      <c r="B130" s="2010"/>
      <c r="C130" s="2011"/>
      <c r="D130" s="554" t="s">
        <v>801</v>
      </c>
      <c r="E130" s="548">
        <v>46</v>
      </c>
      <c r="F130" s="547" t="s">
        <v>800</v>
      </c>
    </row>
    <row r="131" spans="1:6" ht="18" customHeight="1" x14ac:dyDescent="0.15">
      <c r="A131" s="1967"/>
      <c r="B131" s="2010"/>
      <c r="C131" s="2011"/>
      <c r="D131" s="1987" t="s">
        <v>799</v>
      </c>
      <c r="E131" s="1989">
        <v>47</v>
      </c>
      <c r="F131" s="535" t="s">
        <v>798</v>
      </c>
    </row>
    <row r="132" spans="1:6" ht="18" customHeight="1" x14ac:dyDescent="0.15">
      <c r="A132" s="1967"/>
      <c r="B132" s="2010"/>
      <c r="C132" s="2011"/>
      <c r="D132" s="1999"/>
      <c r="E132" s="2000"/>
      <c r="F132" s="536" t="s">
        <v>797</v>
      </c>
    </row>
    <row r="133" spans="1:6" ht="18" customHeight="1" x14ac:dyDescent="0.15">
      <c r="A133" s="1967"/>
      <c r="B133" s="2010"/>
      <c r="C133" s="1973"/>
      <c r="D133" s="1988"/>
      <c r="E133" s="1990"/>
      <c r="F133" s="534" t="s">
        <v>796</v>
      </c>
    </row>
    <row r="134" spans="1:6" ht="18" customHeight="1" x14ac:dyDescent="0.15">
      <c r="A134" s="1967"/>
      <c r="B134" s="2010"/>
      <c r="C134" s="1972" t="s">
        <v>795</v>
      </c>
      <c r="D134" s="554" t="s">
        <v>794</v>
      </c>
      <c r="E134" s="548">
        <v>48</v>
      </c>
      <c r="F134" s="547" t="s">
        <v>793</v>
      </c>
    </row>
    <row r="135" spans="1:6" ht="18" customHeight="1" x14ac:dyDescent="0.15">
      <c r="A135" s="1967"/>
      <c r="B135" s="2010"/>
      <c r="C135" s="2011"/>
      <c r="D135" s="1987" t="s">
        <v>792</v>
      </c>
      <c r="E135" s="1989">
        <v>49</v>
      </c>
      <c r="F135" s="535" t="s">
        <v>791</v>
      </c>
    </row>
    <row r="136" spans="1:6" ht="18" customHeight="1" x14ac:dyDescent="0.15">
      <c r="A136" s="1967"/>
      <c r="B136" s="2010"/>
      <c r="C136" s="1973"/>
      <c r="D136" s="1988"/>
      <c r="E136" s="1990"/>
      <c r="F136" s="534" t="s">
        <v>790</v>
      </c>
    </row>
    <row r="137" spans="1:6" ht="18" customHeight="1" x14ac:dyDescent="0.15">
      <c r="A137" s="1967"/>
      <c r="B137" s="2010"/>
      <c r="C137" s="555" t="s">
        <v>789</v>
      </c>
      <c r="D137" s="554" t="s">
        <v>788</v>
      </c>
      <c r="E137" s="548">
        <v>50</v>
      </c>
      <c r="F137" s="547" t="s">
        <v>787</v>
      </c>
    </row>
    <row r="138" spans="1:6" ht="18" customHeight="1" x14ac:dyDescent="0.15">
      <c r="A138" s="1967"/>
      <c r="B138" s="2012" t="s">
        <v>197</v>
      </c>
      <c r="C138" s="2013"/>
      <c r="D138" s="2001" t="s">
        <v>786</v>
      </c>
      <c r="E138" s="1989">
        <v>51</v>
      </c>
      <c r="F138" s="535" t="s">
        <v>762</v>
      </c>
    </row>
    <row r="139" spans="1:6" ht="18" customHeight="1" x14ac:dyDescent="0.15">
      <c r="A139" s="1967"/>
      <c r="B139" s="2014"/>
      <c r="C139" s="2015"/>
      <c r="D139" s="2002"/>
      <c r="E139" s="2000"/>
      <c r="F139" s="536" t="s">
        <v>785</v>
      </c>
    </row>
    <row r="140" spans="1:6" ht="18" customHeight="1" x14ac:dyDescent="0.15">
      <c r="A140" s="1967"/>
      <c r="B140" s="2014"/>
      <c r="C140" s="2015"/>
      <c r="D140" s="2002"/>
      <c r="E140" s="2000"/>
      <c r="F140" s="536" t="s">
        <v>784</v>
      </c>
    </row>
    <row r="141" spans="1:6" ht="18" customHeight="1" x14ac:dyDescent="0.15">
      <c r="A141" s="1967"/>
      <c r="B141" s="2014"/>
      <c r="C141" s="2015"/>
      <c r="D141" s="2002"/>
      <c r="E141" s="2000"/>
      <c r="F141" s="536" t="s">
        <v>783</v>
      </c>
    </row>
    <row r="142" spans="1:6" ht="18" customHeight="1" x14ac:dyDescent="0.15">
      <c r="A142" s="1967"/>
      <c r="B142" s="2014"/>
      <c r="C142" s="2015"/>
      <c r="D142" s="2002"/>
      <c r="E142" s="2000"/>
      <c r="F142" s="536" t="s">
        <v>782</v>
      </c>
    </row>
    <row r="143" spans="1:6" ht="18" customHeight="1" x14ac:dyDescent="0.15">
      <c r="A143" s="1967"/>
      <c r="B143" s="2016"/>
      <c r="C143" s="2017"/>
      <c r="D143" s="2003"/>
      <c r="E143" s="1990"/>
      <c r="F143" s="534" t="s">
        <v>781</v>
      </c>
    </row>
    <row r="144" spans="1:6" ht="15" customHeight="1" x14ac:dyDescent="0.15">
      <c r="B144" s="545"/>
      <c r="C144" s="545"/>
      <c r="D144" s="544"/>
      <c r="E144" s="543"/>
    </row>
    <row r="145" spans="1:6" ht="19.5" customHeight="1" x14ac:dyDescent="0.15">
      <c r="A145" s="553" t="s">
        <v>780</v>
      </c>
      <c r="C145" s="552"/>
      <c r="D145" s="544"/>
      <c r="E145" s="543"/>
    </row>
    <row r="146" spans="1:6" ht="19.5" customHeight="1" x14ac:dyDescent="0.15">
      <c r="A146" s="550" t="s">
        <v>293</v>
      </c>
      <c r="B146" s="1970" t="s">
        <v>760</v>
      </c>
      <c r="C146" s="1971"/>
      <c r="D146" s="541" t="s">
        <v>110</v>
      </c>
      <c r="E146" s="551" t="s">
        <v>758</v>
      </c>
      <c r="F146" s="550" t="s">
        <v>757</v>
      </c>
    </row>
    <row r="147" spans="1:6" ht="18" customHeight="1" x14ac:dyDescent="0.15">
      <c r="A147" s="1967" t="s">
        <v>779</v>
      </c>
      <c r="B147" s="2010" t="s">
        <v>778</v>
      </c>
      <c r="C147" s="2010"/>
      <c r="D147" s="549" t="s">
        <v>777</v>
      </c>
      <c r="E147" s="548">
        <v>52</v>
      </c>
      <c r="F147" s="547" t="s">
        <v>776</v>
      </c>
    </row>
    <row r="148" spans="1:6" ht="18" customHeight="1" x14ac:dyDescent="0.15">
      <c r="A148" s="1967"/>
      <c r="B148" s="2010"/>
      <c r="C148" s="2010"/>
      <c r="D148" s="549" t="s">
        <v>775</v>
      </c>
      <c r="E148" s="548">
        <v>53</v>
      </c>
      <c r="F148" s="547" t="s">
        <v>774</v>
      </c>
    </row>
    <row r="149" spans="1:6" ht="18" customHeight="1" x14ac:dyDescent="0.15">
      <c r="A149" s="1967"/>
      <c r="B149" s="2010"/>
      <c r="C149" s="2010"/>
      <c r="D149" s="549" t="s">
        <v>773</v>
      </c>
      <c r="E149" s="548">
        <v>54</v>
      </c>
      <c r="F149" s="547" t="s">
        <v>772</v>
      </c>
    </row>
    <row r="150" spans="1:6" ht="18" customHeight="1" x14ac:dyDescent="0.15">
      <c r="A150" s="1967"/>
      <c r="B150" s="2010"/>
      <c r="C150" s="2010"/>
      <c r="D150" s="549" t="s">
        <v>771</v>
      </c>
      <c r="E150" s="548">
        <v>55</v>
      </c>
      <c r="F150" s="547" t="s">
        <v>770</v>
      </c>
    </row>
    <row r="151" spans="1:6" ht="18" customHeight="1" x14ac:dyDescent="0.15">
      <c r="A151" s="1967"/>
      <c r="B151" s="2010"/>
      <c r="C151" s="2010"/>
      <c r="D151" s="549" t="s">
        <v>769</v>
      </c>
      <c r="E151" s="548">
        <v>56</v>
      </c>
      <c r="F151" s="547" t="s">
        <v>768</v>
      </c>
    </row>
    <row r="152" spans="1:6" ht="18" customHeight="1" x14ac:dyDescent="0.15">
      <c r="A152" s="1967"/>
      <c r="B152" s="2010"/>
      <c r="C152" s="2010"/>
      <c r="D152" s="549" t="s">
        <v>767</v>
      </c>
      <c r="E152" s="548">
        <v>57</v>
      </c>
      <c r="F152" s="547" t="s">
        <v>766</v>
      </c>
    </row>
    <row r="153" spans="1:6" ht="38.25" customHeight="1" x14ac:dyDescent="0.15">
      <c r="A153" s="1967"/>
      <c r="B153" s="2010"/>
      <c r="C153" s="2010"/>
      <c r="D153" s="549" t="s">
        <v>765</v>
      </c>
      <c r="E153" s="548">
        <v>58</v>
      </c>
      <c r="F153" s="547" t="s">
        <v>764</v>
      </c>
    </row>
    <row r="154" spans="1:6" ht="18" customHeight="1" x14ac:dyDescent="0.15">
      <c r="A154" s="1967"/>
      <c r="B154" s="2010"/>
      <c r="C154" s="2010"/>
      <c r="D154" s="549" t="s">
        <v>237</v>
      </c>
      <c r="E154" s="548">
        <v>59</v>
      </c>
      <c r="F154" s="547" t="s">
        <v>237</v>
      </c>
    </row>
    <row r="155" spans="1:6" ht="18" customHeight="1" x14ac:dyDescent="0.15">
      <c r="A155" s="1967"/>
      <c r="B155" s="2010"/>
      <c r="C155" s="2010"/>
      <c r="D155" s="549" t="s">
        <v>763</v>
      </c>
      <c r="E155" s="548">
        <v>60</v>
      </c>
      <c r="F155" s="547" t="s">
        <v>762</v>
      </c>
    </row>
    <row r="156" spans="1:6" ht="15" customHeight="1" x14ac:dyDescent="0.15">
      <c r="B156" s="545"/>
      <c r="C156" s="545"/>
      <c r="D156" s="544"/>
      <c r="E156" s="543"/>
    </row>
    <row r="157" spans="1:6" ht="19.5" customHeight="1" x14ac:dyDescent="0.15">
      <c r="A157" s="546" t="s">
        <v>761</v>
      </c>
      <c r="C157" s="545"/>
      <c r="D157" s="544"/>
      <c r="E157" s="543"/>
    </row>
    <row r="158" spans="1:6" ht="8.25" customHeight="1" x14ac:dyDescent="0.15">
      <c r="B158" s="545"/>
      <c r="C158" s="545"/>
      <c r="D158" s="544"/>
      <c r="E158" s="543"/>
    </row>
    <row r="159" spans="1:6" ht="19.5" customHeight="1" x14ac:dyDescent="0.15">
      <c r="A159" s="2009" t="s">
        <v>293</v>
      </c>
      <c r="B159" s="2018" t="s">
        <v>760</v>
      </c>
      <c r="C159" s="2019"/>
      <c r="D159" s="2020" t="s">
        <v>759</v>
      </c>
      <c r="E159" s="2022" t="s">
        <v>758</v>
      </c>
      <c r="F159" s="2033" t="s">
        <v>757</v>
      </c>
    </row>
    <row r="160" spans="1:6" ht="19.5" customHeight="1" x14ac:dyDescent="0.15">
      <c r="A160" s="2009"/>
      <c r="B160" s="542"/>
      <c r="C160" s="541" t="s">
        <v>756</v>
      </c>
      <c r="D160" s="2021"/>
      <c r="E160" s="2023"/>
      <c r="F160" s="2034"/>
    </row>
    <row r="161" spans="1:6" ht="19.5" customHeight="1" x14ac:dyDescent="0.15">
      <c r="A161" s="2030" t="s">
        <v>755</v>
      </c>
      <c r="B161" s="1997" t="s">
        <v>194</v>
      </c>
      <c r="C161" s="1972" t="s">
        <v>45</v>
      </c>
      <c r="D161" s="2001" t="s">
        <v>754</v>
      </c>
      <c r="E161" s="1976">
        <v>61</v>
      </c>
      <c r="F161" s="535" t="s">
        <v>753</v>
      </c>
    </row>
    <row r="162" spans="1:6" ht="19.5" customHeight="1" x14ac:dyDescent="0.15">
      <c r="A162" s="2031"/>
      <c r="B162" s="2007"/>
      <c r="C162" s="2011"/>
      <c r="D162" s="2002"/>
      <c r="E162" s="2024"/>
      <c r="F162" s="536" t="s">
        <v>752</v>
      </c>
    </row>
    <row r="163" spans="1:6" ht="19.5" customHeight="1" x14ac:dyDescent="0.15">
      <c r="A163" s="2031"/>
      <c r="B163" s="2007"/>
      <c r="C163" s="2011"/>
      <c r="D163" s="2002"/>
      <c r="E163" s="2024"/>
      <c r="F163" s="536" t="s">
        <v>751</v>
      </c>
    </row>
    <row r="164" spans="1:6" ht="19.5" customHeight="1" x14ac:dyDescent="0.15">
      <c r="A164" s="2031"/>
      <c r="B164" s="2007"/>
      <c r="C164" s="2011"/>
      <c r="D164" s="2002"/>
      <c r="E164" s="2024"/>
      <c r="F164" s="536" t="s">
        <v>750</v>
      </c>
    </row>
    <row r="165" spans="1:6" ht="19.5" customHeight="1" x14ac:dyDescent="0.15">
      <c r="A165" s="2031"/>
      <c r="B165" s="2007"/>
      <c r="C165" s="2011"/>
      <c r="D165" s="2002"/>
      <c r="E165" s="2024"/>
      <c r="F165" s="540" t="s">
        <v>749</v>
      </c>
    </row>
    <row r="166" spans="1:6" ht="19.5" customHeight="1" x14ac:dyDescent="0.15">
      <c r="A166" s="2031"/>
      <c r="B166" s="2007"/>
      <c r="C166" s="2011"/>
      <c r="D166" s="2002"/>
      <c r="E166" s="2024"/>
      <c r="F166" s="536" t="s">
        <v>748</v>
      </c>
    </row>
    <row r="167" spans="1:6" ht="19.5" customHeight="1" x14ac:dyDescent="0.15">
      <c r="A167" s="2031"/>
      <c r="B167" s="2007"/>
      <c r="C167" s="2011"/>
      <c r="D167" s="2003"/>
      <c r="E167" s="1977"/>
      <c r="F167" s="534" t="s">
        <v>730</v>
      </c>
    </row>
    <row r="168" spans="1:6" ht="19.5" customHeight="1" x14ac:dyDescent="0.15">
      <c r="A168" s="2031"/>
      <c r="B168" s="2007"/>
      <c r="C168" s="2011"/>
      <c r="D168" s="1987" t="s">
        <v>747</v>
      </c>
      <c r="E168" s="1976">
        <v>62</v>
      </c>
      <c r="F168" s="535" t="s">
        <v>746</v>
      </c>
    </row>
    <row r="169" spans="1:6" ht="19.5" customHeight="1" x14ac:dyDescent="0.15">
      <c r="A169" s="2031"/>
      <c r="B169" s="2007"/>
      <c r="C169" s="2011"/>
      <c r="D169" s="1999"/>
      <c r="E169" s="2024"/>
      <c r="F169" s="537" t="s">
        <v>745</v>
      </c>
    </row>
    <row r="170" spans="1:6" ht="19.5" customHeight="1" x14ac:dyDescent="0.15">
      <c r="A170" s="2031"/>
      <c r="B170" s="2007"/>
      <c r="C170" s="2011"/>
      <c r="D170" s="1999"/>
      <c r="E170" s="2024"/>
      <c r="F170" s="536" t="s">
        <v>744</v>
      </c>
    </row>
    <row r="171" spans="1:6" ht="19.5" customHeight="1" x14ac:dyDescent="0.15">
      <c r="A171" s="2031"/>
      <c r="B171" s="2007"/>
      <c r="C171" s="1973"/>
      <c r="D171" s="1988"/>
      <c r="E171" s="1977"/>
      <c r="F171" s="534" t="s">
        <v>727</v>
      </c>
    </row>
    <row r="172" spans="1:6" ht="19.5" customHeight="1" x14ac:dyDescent="0.15">
      <c r="A172" s="2031"/>
      <c r="B172" s="2007"/>
      <c r="C172" s="1972" t="s">
        <v>46</v>
      </c>
      <c r="D172" s="2001" t="s">
        <v>743</v>
      </c>
      <c r="E172" s="1976">
        <v>63</v>
      </c>
      <c r="F172" s="535" t="s">
        <v>742</v>
      </c>
    </row>
    <row r="173" spans="1:6" ht="19.5" customHeight="1" x14ac:dyDescent="0.15">
      <c r="A173" s="2031"/>
      <c r="B173" s="2007"/>
      <c r="C173" s="2011"/>
      <c r="D173" s="2002"/>
      <c r="E173" s="2024"/>
      <c r="F173" s="536" t="s">
        <v>741</v>
      </c>
    </row>
    <row r="174" spans="1:6" ht="19.5" customHeight="1" x14ac:dyDescent="0.15">
      <c r="A174" s="2031"/>
      <c r="B174" s="2007"/>
      <c r="C174" s="2011"/>
      <c r="D174" s="2003"/>
      <c r="E174" s="1977"/>
      <c r="F174" s="539" t="s">
        <v>740</v>
      </c>
    </row>
    <row r="175" spans="1:6" ht="19.5" customHeight="1" x14ac:dyDescent="0.15">
      <c r="A175" s="2031"/>
      <c r="B175" s="2007"/>
      <c r="C175" s="2011"/>
      <c r="D175" s="2001" t="s">
        <v>739</v>
      </c>
      <c r="E175" s="1976">
        <v>64</v>
      </c>
      <c r="F175" s="538" t="s">
        <v>738</v>
      </c>
    </row>
    <row r="176" spans="1:6" ht="19.5" customHeight="1" x14ac:dyDescent="0.15">
      <c r="A176" s="2031"/>
      <c r="B176" s="2007"/>
      <c r="C176" s="2011"/>
      <c r="D176" s="2002"/>
      <c r="E176" s="2024"/>
      <c r="F176" s="536" t="s">
        <v>737</v>
      </c>
    </row>
    <row r="177" spans="1:6" ht="19.5" customHeight="1" x14ac:dyDescent="0.15">
      <c r="A177" s="2031"/>
      <c r="B177" s="2007"/>
      <c r="C177" s="1973"/>
      <c r="D177" s="2003"/>
      <c r="E177" s="1977"/>
      <c r="F177" s="534" t="s">
        <v>736</v>
      </c>
    </row>
    <row r="178" spans="1:6" ht="19.5" customHeight="1" x14ac:dyDescent="0.15">
      <c r="A178" s="2031"/>
      <c r="B178" s="2007"/>
      <c r="C178" s="1972" t="s">
        <v>47</v>
      </c>
      <c r="D178" s="2001" t="s">
        <v>735</v>
      </c>
      <c r="E178" s="1976">
        <v>65</v>
      </c>
      <c r="F178" s="535" t="s">
        <v>734</v>
      </c>
    </row>
    <row r="179" spans="1:6" ht="19.5" customHeight="1" x14ac:dyDescent="0.15">
      <c r="A179" s="2031"/>
      <c r="B179" s="2007"/>
      <c r="C179" s="2011"/>
      <c r="D179" s="2002"/>
      <c r="E179" s="2024"/>
      <c r="F179" s="537" t="s">
        <v>733</v>
      </c>
    </row>
    <row r="180" spans="1:6" ht="19.5" customHeight="1" x14ac:dyDescent="0.15">
      <c r="A180" s="2031"/>
      <c r="B180" s="2007"/>
      <c r="C180" s="2011"/>
      <c r="D180" s="2002"/>
      <c r="E180" s="2024"/>
      <c r="F180" s="536" t="s">
        <v>732</v>
      </c>
    </row>
    <row r="181" spans="1:6" ht="19.5" customHeight="1" x14ac:dyDescent="0.15">
      <c r="A181" s="2031"/>
      <c r="B181" s="2007"/>
      <c r="C181" s="2011"/>
      <c r="D181" s="2002"/>
      <c r="E181" s="2024"/>
      <c r="F181" s="536" t="s">
        <v>731</v>
      </c>
    </row>
    <row r="182" spans="1:6" ht="19.5" customHeight="1" x14ac:dyDescent="0.15">
      <c r="A182" s="2031"/>
      <c r="B182" s="2007"/>
      <c r="C182" s="2011"/>
      <c r="D182" s="2003"/>
      <c r="E182" s="1977"/>
      <c r="F182" s="534" t="s">
        <v>730</v>
      </c>
    </row>
    <row r="183" spans="1:6" ht="19.5" customHeight="1" x14ac:dyDescent="0.15">
      <c r="A183" s="2031"/>
      <c r="B183" s="2007"/>
      <c r="C183" s="2011"/>
      <c r="D183" s="2001" t="s">
        <v>729</v>
      </c>
      <c r="E183" s="1976">
        <v>66</v>
      </c>
      <c r="F183" s="535" t="s">
        <v>728</v>
      </c>
    </row>
    <row r="184" spans="1:6" ht="19.5" customHeight="1" x14ac:dyDescent="0.15">
      <c r="A184" s="2031"/>
      <c r="B184" s="2007"/>
      <c r="C184" s="1973"/>
      <c r="D184" s="2003"/>
      <c r="E184" s="1977"/>
      <c r="F184" s="534" t="s">
        <v>727</v>
      </c>
    </row>
    <row r="185" spans="1:6" ht="19.5" customHeight="1" x14ac:dyDescent="0.15">
      <c r="A185" s="2031"/>
      <c r="B185" s="2007"/>
      <c r="C185" s="2025" t="s">
        <v>1208</v>
      </c>
      <c r="D185" s="2026" t="s">
        <v>1209</v>
      </c>
      <c r="E185" s="2028">
        <v>100</v>
      </c>
      <c r="F185" s="936" t="s">
        <v>1213</v>
      </c>
    </row>
    <row r="186" spans="1:6" ht="19.5" customHeight="1" x14ac:dyDescent="0.15">
      <c r="A186" s="2031"/>
      <c r="B186" s="2007"/>
      <c r="C186" s="1960"/>
      <c r="D186" s="2027"/>
      <c r="E186" s="2029"/>
      <c r="F186" s="936" t="s">
        <v>1214</v>
      </c>
    </row>
    <row r="187" spans="1:6" ht="19.5" customHeight="1" x14ac:dyDescent="0.15">
      <c r="A187" s="2031"/>
      <c r="B187" s="2007"/>
      <c r="C187" s="1960"/>
      <c r="D187" s="2026" t="s">
        <v>1210</v>
      </c>
      <c r="E187" s="2028">
        <v>101</v>
      </c>
      <c r="F187" s="937" t="s">
        <v>1215</v>
      </c>
    </row>
    <row r="188" spans="1:6" ht="19.5" customHeight="1" x14ac:dyDescent="0.15">
      <c r="A188" s="2031"/>
      <c r="B188" s="2007"/>
      <c r="C188" s="1960"/>
      <c r="D188" s="2027"/>
      <c r="E188" s="2029"/>
      <c r="F188" s="938" t="s">
        <v>1216</v>
      </c>
    </row>
    <row r="189" spans="1:6" ht="19.5" customHeight="1" x14ac:dyDescent="0.15">
      <c r="A189" s="2031"/>
      <c r="B189" s="2007"/>
      <c r="C189" s="1960"/>
      <c r="D189" s="934" t="s">
        <v>1211</v>
      </c>
      <c r="E189" s="909">
        <v>102</v>
      </c>
      <c r="F189" s="939" t="s">
        <v>1217</v>
      </c>
    </row>
    <row r="190" spans="1:6" ht="19.5" customHeight="1" x14ac:dyDescent="0.15">
      <c r="A190" s="2032"/>
      <c r="B190" s="2008"/>
      <c r="C190" s="1961"/>
      <c r="D190" s="935" t="s">
        <v>1212</v>
      </c>
      <c r="E190" s="578">
        <v>103</v>
      </c>
      <c r="F190" s="940" t="s">
        <v>1218</v>
      </c>
    </row>
    <row r="193" spans="1:1" ht="18.75" x14ac:dyDescent="0.15">
      <c r="A193" s="533" t="s">
        <v>726</v>
      </c>
    </row>
  </sheetData>
  <mergeCells count="122">
    <mergeCell ref="C185:C190"/>
    <mergeCell ref="D185:D186"/>
    <mergeCell ref="E185:E186"/>
    <mergeCell ref="D187:D188"/>
    <mergeCell ref="E187:E188"/>
    <mergeCell ref="B161:B190"/>
    <mergeCell ref="A161:A190"/>
    <mergeCell ref="F159:F160"/>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3"/>
  <sheetViews>
    <sheetView view="pageBreakPreview" zoomScale="98" zoomScaleNormal="98" zoomScaleSheetLayoutView="98" workbookViewId="0">
      <selection activeCell="D13" sqref="D13"/>
    </sheetView>
  </sheetViews>
  <sheetFormatPr defaultColWidth="9" defaultRowHeight="16.5" x14ac:dyDescent="0.15"/>
  <cols>
    <col min="1" max="1" width="7.375" style="196" bestFit="1" customWidth="1"/>
    <col min="2" max="2" width="9.5" style="196" customWidth="1"/>
    <col min="3" max="3" width="9.25" style="196" customWidth="1"/>
    <col min="4" max="5" width="24.625" style="196" customWidth="1"/>
    <col min="6" max="6" width="9.5" style="196" customWidth="1"/>
    <col min="7" max="7" width="8.125" style="196" customWidth="1"/>
    <col min="8" max="8" width="29" style="196" customWidth="1"/>
    <col min="9" max="9" width="10.875" style="196" customWidth="1"/>
    <col min="10" max="10" width="19.125" style="196" customWidth="1"/>
    <col min="11" max="11" width="5.875" style="300" bestFit="1" customWidth="1"/>
    <col min="12" max="12" width="11.375" style="300" customWidth="1"/>
    <col min="13" max="13" width="17.875" style="300" customWidth="1"/>
    <col min="14" max="14" width="21.875" style="300" customWidth="1"/>
    <col min="15" max="15" width="48.25" style="300" customWidth="1"/>
    <col min="16" max="16" width="9" style="196"/>
    <col min="17" max="17" width="36" style="196" customWidth="1"/>
    <col min="18" max="18" width="33" style="196" customWidth="1"/>
    <col min="19" max="19" width="31.75" style="196" customWidth="1"/>
    <col min="20" max="20" width="64.25" style="196" customWidth="1"/>
    <col min="21" max="16384" width="9" style="196"/>
  </cols>
  <sheetData>
    <row r="1" spans="1:20" ht="42.75" customHeight="1" x14ac:dyDescent="0.15">
      <c r="A1" s="2038"/>
      <c r="B1" s="2038"/>
      <c r="C1" s="2038"/>
      <c r="D1" s="2038"/>
      <c r="E1" s="2038"/>
      <c r="F1" s="2038"/>
      <c r="G1" s="2038"/>
      <c r="H1" s="2038"/>
      <c r="I1" s="2038"/>
      <c r="J1" s="2038"/>
      <c r="K1" s="2039" t="s">
        <v>278</v>
      </c>
      <c r="L1" s="2040"/>
      <c r="M1" s="2040"/>
      <c r="N1" s="2040"/>
      <c r="O1" s="2041"/>
      <c r="P1" s="2042" t="s">
        <v>279</v>
      </c>
      <c r="Q1" s="2044" t="s">
        <v>280</v>
      </c>
      <c r="R1" s="235" t="s">
        <v>281</v>
      </c>
      <c r="S1" s="236"/>
      <c r="T1" s="237"/>
    </row>
    <row r="2" spans="1:20" ht="33" x14ac:dyDescent="0.15">
      <c r="A2" s="238" t="s">
        <v>282</v>
      </c>
      <c r="B2" s="239" t="s">
        <v>283</v>
      </c>
      <c r="C2" s="238" t="s">
        <v>284</v>
      </c>
      <c r="D2" s="239" t="s">
        <v>285</v>
      </c>
      <c r="E2" s="240" t="s">
        <v>286</v>
      </c>
      <c r="F2" s="240" t="s">
        <v>287</v>
      </c>
      <c r="G2" s="238" t="s">
        <v>288</v>
      </c>
      <c r="H2" s="238" t="s">
        <v>289</v>
      </c>
      <c r="I2" s="241" t="s">
        <v>290</v>
      </c>
      <c r="J2" s="239" t="s">
        <v>291</v>
      </c>
      <c r="K2" s="242" t="s">
        <v>292</v>
      </c>
      <c r="L2" s="243" t="s">
        <v>293</v>
      </c>
      <c r="M2" s="2045" t="s">
        <v>294</v>
      </c>
      <c r="N2" s="2046"/>
      <c r="O2" s="243" t="s">
        <v>111</v>
      </c>
      <c r="P2" s="2043"/>
      <c r="Q2" s="2044"/>
      <c r="R2" s="2035" t="s">
        <v>295</v>
      </c>
      <c r="S2" s="2036"/>
      <c r="T2" s="2037"/>
    </row>
    <row r="3" spans="1:20" ht="18" customHeight="1" x14ac:dyDescent="0.15">
      <c r="A3" s="244" t="s">
        <v>296</v>
      </c>
      <c r="B3" s="245" t="s">
        <v>297</v>
      </c>
      <c r="C3" s="246" t="s">
        <v>297</v>
      </c>
      <c r="D3" s="245" t="s">
        <v>298</v>
      </c>
      <c r="E3" s="244" t="s">
        <v>299</v>
      </c>
      <c r="F3" s="246" t="s">
        <v>300</v>
      </c>
      <c r="G3" s="244" t="s">
        <v>301</v>
      </c>
      <c r="H3" s="244" t="s">
        <v>302</v>
      </c>
      <c r="I3" s="247">
        <v>1</v>
      </c>
      <c r="J3" s="245" t="s">
        <v>303</v>
      </c>
      <c r="K3" s="248">
        <v>200</v>
      </c>
      <c r="L3" s="249" t="s">
        <v>304</v>
      </c>
      <c r="M3" s="249" t="s">
        <v>305</v>
      </c>
      <c r="N3" s="249" t="s">
        <v>305</v>
      </c>
      <c r="O3" s="249" t="s">
        <v>306</v>
      </c>
      <c r="P3" s="250"/>
      <c r="Q3" s="251"/>
      <c r="R3" s="2053" t="s">
        <v>307</v>
      </c>
      <c r="S3" s="2054"/>
      <c r="T3" s="2055"/>
    </row>
    <row r="4" spans="1:20" ht="18" customHeight="1" x14ac:dyDescent="0.15">
      <c r="A4" s="252" t="s">
        <v>308</v>
      </c>
      <c r="B4" s="253"/>
      <c r="C4" s="254" t="s">
        <v>309</v>
      </c>
      <c r="D4" s="255" t="s">
        <v>310</v>
      </c>
      <c r="E4" s="254" t="s">
        <v>311</v>
      </c>
      <c r="F4" s="254" t="s">
        <v>312</v>
      </c>
      <c r="G4" s="256" t="s">
        <v>313</v>
      </c>
      <c r="H4" s="254" t="s">
        <v>314</v>
      </c>
      <c r="I4" s="257">
        <v>2</v>
      </c>
      <c r="J4" s="255" t="s">
        <v>315</v>
      </c>
      <c r="K4" s="248">
        <v>300</v>
      </c>
      <c r="L4" s="249" t="s">
        <v>304</v>
      </c>
      <c r="M4" s="249" t="s">
        <v>316</v>
      </c>
      <c r="N4" s="249" t="s">
        <v>316</v>
      </c>
      <c r="O4" s="249" t="s">
        <v>317</v>
      </c>
      <c r="P4" s="250"/>
      <c r="Q4" s="251"/>
      <c r="R4" s="2035" t="s">
        <v>318</v>
      </c>
      <c r="S4" s="2036"/>
      <c r="T4" s="2037"/>
    </row>
    <row r="5" spans="1:20" ht="18" customHeight="1" x14ac:dyDescent="0.15">
      <c r="C5" s="252" t="s">
        <v>319</v>
      </c>
      <c r="D5" s="255" t="s">
        <v>320</v>
      </c>
      <c r="E5" s="254" t="s">
        <v>321</v>
      </c>
      <c r="F5" s="256" t="s">
        <v>322</v>
      </c>
      <c r="G5" s="926"/>
      <c r="H5" s="254" t="s">
        <v>323</v>
      </c>
      <c r="I5" s="259"/>
      <c r="J5" s="255" t="s">
        <v>324</v>
      </c>
      <c r="K5" s="250"/>
      <c r="L5" s="250"/>
      <c r="M5" s="250"/>
      <c r="N5" s="250"/>
      <c r="O5" s="250"/>
      <c r="P5" s="250"/>
      <c r="Q5" s="251"/>
      <c r="R5" s="2035" t="s">
        <v>325</v>
      </c>
      <c r="S5" s="2036"/>
      <c r="T5" s="2037"/>
    </row>
    <row r="6" spans="1:20" ht="18" customHeight="1" x14ac:dyDescent="0.15">
      <c r="B6" s="196" t="s">
        <v>1228</v>
      </c>
      <c r="D6" s="255" t="s">
        <v>326</v>
      </c>
      <c r="E6" s="254" t="s">
        <v>327</v>
      </c>
      <c r="F6" s="948"/>
      <c r="G6" s="924"/>
      <c r="H6" s="254" t="s">
        <v>328</v>
      </c>
      <c r="I6" s="263" t="s">
        <v>1228</v>
      </c>
      <c r="J6" s="255" t="s">
        <v>329</v>
      </c>
      <c r="K6" s="248">
        <v>1</v>
      </c>
      <c r="L6" s="249" t="s">
        <v>330</v>
      </c>
      <c r="M6" s="249" t="s">
        <v>331</v>
      </c>
      <c r="N6" s="249" t="s">
        <v>332</v>
      </c>
      <c r="O6" s="249" t="s">
        <v>333</v>
      </c>
      <c r="P6" s="261">
        <f>COUNTIF('活動記録 '!$H$9:$M$28,【選択肢】!K6)</f>
        <v>0</v>
      </c>
      <c r="Q6" s="251"/>
      <c r="R6" s="262" t="s">
        <v>334</v>
      </c>
      <c r="S6" s="251"/>
      <c r="T6" s="260"/>
    </row>
    <row r="7" spans="1:20" ht="18" customHeight="1" x14ac:dyDescent="0.15">
      <c r="A7" s="263"/>
      <c r="B7" s="927" t="s">
        <v>1229</v>
      </c>
      <c r="C7" s="196" t="s">
        <v>1228</v>
      </c>
      <c r="D7" s="264" t="s">
        <v>335</v>
      </c>
      <c r="E7" s="254" t="s">
        <v>336</v>
      </c>
      <c r="F7" s="262"/>
      <c r="G7" s="260"/>
      <c r="H7" s="254" t="s">
        <v>337</v>
      </c>
      <c r="I7" s="929" t="s">
        <v>573</v>
      </c>
      <c r="J7" s="255" t="s">
        <v>338</v>
      </c>
      <c r="K7" s="248">
        <v>2</v>
      </c>
      <c r="L7" s="249" t="s">
        <v>330</v>
      </c>
      <c r="M7" s="249" t="s">
        <v>331</v>
      </c>
      <c r="N7" s="249" t="s">
        <v>188</v>
      </c>
      <c r="O7" s="249" t="s">
        <v>339</v>
      </c>
      <c r="P7" s="261">
        <f>COUNTIF('活動記録 '!$H$9:$M$28,【選択肢】!K7)</f>
        <v>0</v>
      </c>
      <c r="Q7" s="251"/>
      <c r="R7" s="2035" t="s">
        <v>340</v>
      </c>
      <c r="S7" s="2036"/>
      <c r="T7" s="2037"/>
    </row>
    <row r="8" spans="1:20" ht="18" customHeight="1" x14ac:dyDescent="0.15">
      <c r="A8" s="263"/>
      <c r="B8" s="263"/>
      <c r="C8" s="927" t="s">
        <v>553</v>
      </c>
      <c r="D8" s="263"/>
      <c r="E8" s="254" t="s">
        <v>341</v>
      </c>
      <c r="F8" s="262" t="s">
        <v>1228</v>
      </c>
      <c r="G8" s="931" t="s">
        <v>1228</v>
      </c>
      <c r="H8" s="254" t="s">
        <v>342</v>
      </c>
      <c r="I8" s="263"/>
      <c r="J8" s="255" t="s">
        <v>343</v>
      </c>
      <c r="K8" s="248">
        <v>3</v>
      </c>
      <c r="L8" s="249" t="s">
        <v>330</v>
      </c>
      <c r="M8" s="249" t="s">
        <v>128</v>
      </c>
      <c r="N8" s="249" t="s">
        <v>128</v>
      </c>
      <c r="O8" s="249" t="s">
        <v>489</v>
      </c>
      <c r="P8" s="261">
        <f>COUNTIF('活動記録 '!$H$9:$M$28,【選択肢】!K8)</f>
        <v>0</v>
      </c>
      <c r="Q8" s="251"/>
      <c r="R8" s="2035"/>
      <c r="S8" s="2036"/>
      <c r="T8" s="2037"/>
    </row>
    <row r="9" spans="1:20" ht="18" customHeight="1" x14ac:dyDescent="0.15">
      <c r="A9" s="263"/>
      <c r="B9" s="263"/>
      <c r="C9" s="927" t="s">
        <v>551</v>
      </c>
      <c r="D9" s="263"/>
      <c r="E9" s="254" t="s">
        <v>344</v>
      </c>
      <c r="F9" s="928" t="s">
        <v>595</v>
      </c>
      <c r="G9" s="928" t="s">
        <v>595</v>
      </c>
      <c r="H9" s="254" t="s">
        <v>345</v>
      </c>
      <c r="I9" s="263"/>
      <c r="J9" s="255" t="s">
        <v>346</v>
      </c>
      <c r="K9" s="248">
        <v>4</v>
      </c>
      <c r="L9" s="249" t="s">
        <v>330</v>
      </c>
      <c r="M9" s="249" t="s">
        <v>194</v>
      </c>
      <c r="N9" s="249" t="s">
        <v>347</v>
      </c>
      <c r="O9" s="249" t="s">
        <v>348</v>
      </c>
      <c r="P9" s="261">
        <f>COUNTIF('活動記録 '!$H$9:$M$28,【選択肢】!K9)</f>
        <v>0</v>
      </c>
      <c r="Q9" s="251"/>
      <c r="R9" s="2053" t="s">
        <v>349</v>
      </c>
      <c r="S9" s="2054"/>
      <c r="T9" s="2055"/>
    </row>
    <row r="10" spans="1:20" ht="18" customHeight="1" x14ac:dyDescent="0.15">
      <c r="A10" s="263"/>
      <c r="B10" s="263"/>
      <c r="C10" s="263"/>
      <c r="D10" s="263"/>
      <c r="E10" s="254" t="s">
        <v>350</v>
      </c>
      <c r="F10" s="928" t="s">
        <v>571</v>
      </c>
      <c r="G10" s="928" t="s">
        <v>571</v>
      </c>
      <c r="H10" s="254" t="s">
        <v>351</v>
      </c>
      <c r="I10" s="263"/>
      <c r="J10" s="264" t="s">
        <v>352</v>
      </c>
      <c r="K10" s="248">
        <v>5</v>
      </c>
      <c r="L10" s="249" t="s">
        <v>330</v>
      </c>
      <c r="M10" s="249" t="s">
        <v>194</v>
      </c>
      <c r="N10" s="249" t="s">
        <v>347</v>
      </c>
      <c r="O10" s="249" t="s">
        <v>353</v>
      </c>
      <c r="P10" s="261">
        <f>COUNTIF('活動記録 '!$H$9:$M$28,【選択肢】!K10)</f>
        <v>0</v>
      </c>
      <c r="Q10" s="251"/>
      <c r="R10" s="2047" t="s">
        <v>354</v>
      </c>
      <c r="S10" s="2048"/>
      <c r="T10" s="2049"/>
    </row>
    <row r="11" spans="1:20" ht="18" customHeight="1" x14ac:dyDescent="0.15">
      <c r="A11" s="263"/>
      <c r="B11" s="263"/>
      <c r="C11" s="263"/>
      <c r="D11" s="263"/>
      <c r="E11" s="252" t="s">
        <v>355</v>
      </c>
      <c r="F11" s="262"/>
      <c r="G11" s="260"/>
      <c r="H11" s="254" t="s">
        <v>356</v>
      </c>
      <c r="I11" s="263"/>
      <c r="J11" s="263"/>
      <c r="K11" s="248">
        <v>6</v>
      </c>
      <c r="L11" s="249" t="s">
        <v>330</v>
      </c>
      <c r="M11" s="249" t="s">
        <v>194</v>
      </c>
      <c r="N11" s="249" t="s">
        <v>347</v>
      </c>
      <c r="O11" s="249" t="s">
        <v>357</v>
      </c>
      <c r="P11" s="261">
        <f>COUNTIF('活動記録 '!$H$9:$M$28,【選択肢】!K11)</f>
        <v>0</v>
      </c>
      <c r="Q11" s="251"/>
      <c r="R11" s="265" t="s">
        <v>358</v>
      </c>
      <c r="S11" s="266"/>
      <c r="T11" s="267"/>
    </row>
    <row r="12" spans="1:20" ht="18" customHeight="1" x14ac:dyDescent="0.15">
      <c r="A12" s="263"/>
      <c r="B12" s="263"/>
      <c r="C12" s="263"/>
      <c r="D12" s="263"/>
      <c r="E12" s="263"/>
      <c r="F12" s="263"/>
      <c r="G12" s="263"/>
      <c r="H12" s="254" t="s">
        <v>359</v>
      </c>
      <c r="I12" s="263"/>
      <c r="J12" s="263" t="s">
        <v>1228</v>
      </c>
      <c r="K12" s="248">
        <v>7</v>
      </c>
      <c r="L12" s="249" t="s">
        <v>330</v>
      </c>
      <c r="M12" s="249" t="s">
        <v>194</v>
      </c>
      <c r="N12" s="249" t="s">
        <v>45</v>
      </c>
      <c r="O12" s="249" t="s">
        <v>360</v>
      </c>
      <c r="P12" s="261">
        <f>COUNTIF('活動記録 '!$H$9:$M$28,【選択肢】!K12)</f>
        <v>0</v>
      </c>
      <c r="Q12" s="251"/>
      <c r="R12" s="268" t="s">
        <v>361</v>
      </c>
      <c r="S12" s="269"/>
      <c r="T12" s="270"/>
    </row>
    <row r="13" spans="1:20" ht="18" customHeight="1" x14ac:dyDescent="0.15">
      <c r="H13" s="254" t="s">
        <v>362</v>
      </c>
      <c r="J13" s="929" t="s">
        <v>573</v>
      </c>
      <c r="K13" s="248">
        <v>8</v>
      </c>
      <c r="L13" s="249" t="s">
        <v>330</v>
      </c>
      <c r="M13" s="249" t="s">
        <v>194</v>
      </c>
      <c r="N13" s="249" t="s">
        <v>45</v>
      </c>
      <c r="O13" s="249" t="s">
        <v>363</v>
      </c>
      <c r="P13" s="261">
        <f>COUNTIF('活動記録 '!$H$9:$M$28,【選択肢】!K13)</f>
        <v>0</v>
      </c>
      <c r="R13" s="268" t="s">
        <v>364</v>
      </c>
      <c r="S13" s="269"/>
      <c r="T13" s="270"/>
    </row>
    <row r="14" spans="1:20" ht="18" customHeight="1" x14ac:dyDescent="0.15">
      <c r="H14" s="254" t="s">
        <v>365</v>
      </c>
      <c r="K14" s="248">
        <v>9</v>
      </c>
      <c r="L14" s="249" t="s">
        <v>330</v>
      </c>
      <c r="M14" s="249" t="s">
        <v>194</v>
      </c>
      <c r="N14" s="249" t="s">
        <v>45</v>
      </c>
      <c r="O14" s="249" t="s">
        <v>366</v>
      </c>
      <c r="P14" s="261">
        <f>COUNTIF('活動記録 '!$H$9:$M$28,【選択肢】!K14)</f>
        <v>0</v>
      </c>
      <c r="R14" s="268" t="s">
        <v>367</v>
      </c>
      <c r="S14" s="269"/>
      <c r="T14" s="270"/>
    </row>
    <row r="15" spans="1:20" ht="18" customHeight="1" x14ac:dyDescent="0.15">
      <c r="H15" s="258" t="s">
        <v>368</v>
      </c>
      <c r="K15" s="248">
        <v>10</v>
      </c>
      <c r="L15" s="249" t="s">
        <v>330</v>
      </c>
      <c r="M15" s="249" t="s">
        <v>194</v>
      </c>
      <c r="N15" s="249" t="s">
        <v>46</v>
      </c>
      <c r="O15" s="249" t="s">
        <v>369</v>
      </c>
      <c r="P15" s="261">
        <f>COUNTIF('活動記録 '!$H$9:$M$28,【選択肢】!K15)</f>
        <v>0</v>
      </c>
      <c r="R15" s="268" t="s">
        <v>370</v>
      </c>
      <c r="S15" s="269"/>
      <c r="T15" s="270"/>
    </row>
    <row r="16" spans="1:20" ht="18" customHeight="1" x14ac:dyDescent="0.15">
      <c r="K16" s="248">
        <v>11</v>
      </c>
      <c r="L16" s="249" t="s">
        <v>330</v>
      </c>
      <c r="M16" s="249" t="s">
        <v>194</v>
      </c>
      <c r="N16" s="249" t="s">
        <v>46</v>
      </c>
      <c r="O16" s="249" t="s">
        <v>371</v>
      </c>
      <c r="P16" s="261">
        <f>COUNTIF('活動記録 '!$H$9:$M$28,【選択肢】!K16)</f>
        <v>0</v>
      </c>
      <c r="R16" s="271"/>
      <c r="S16" s="272"/>
      <c r="T16" s="273"/>
    </row>
    <row r="17" spans="8:22" ht="18" customHeight="1" x14ac:dyDescent="0.15">
      <c r="H17" s="263" t="s">
        <v>1228</v>
      </c>
      <c r="K17" s="248">
        <v>12</v>
      </c>
      <c r="L17" s="249" t="s">
        <v>330</v>
      </c>
      <c r="M17" s="249" t="s">
        <v>194</v>
      </c>
      <c r="N17" s="249" t="s">
        <v>46</v>
      </c>
      <c r="O17" s="249" t="s">
        <v>372</v>
      </c>
      <c r="P17" s="261">
        <f>COUNTIF('活動記録 '!$H$9:$M$28,【選択肢】!K17)</f>
        <v>0</v>
      </c>
      <c r="R17" s="271" t="s">
        <v>373</v>
      </c>
      <c r="S17" s="251"/>
      <c r="T17" s="260"/>
    </row>
    <row r="18" spans="8:22" ht="18" customHeight="1" x14ac:dyDescent="0.15">
      <c r="H18" s="929" t="s">
        <v>277</v>
      </c>
      <c r="K18" s="248">
        <v>13</v>
      </c>
      <c r="L18" s="249" t="s">
        <v>330</v>
      </c>
      <c r="M18" s="249" t="s">
        <v>194</v>
      </c>
      <c r="N18" s="249" t="s">
        <v>47</v>
      </c>
      <c r="O18" s="249" t="s">
        <v>374</v>
      </c>
      <c r="P18" s="261">
        <f>COUNTIF('活動記録 '!$H$9:$M$28,【選択肢】!K18)</f>
        <v>0</v>
      </c>
      <c r="R18" s="265" t="s">
        <v>375</v>
      </c>
      <c r="S18" s="272"/>
      <c r="T18" s="273"/>
    </row>
    <row r="19" spans="8:22" ht="18" customHeight="1" x14ac:dyDescent="0.15">
      <c r="K19" s="248">
        <v>14</v>
      </c>
      <c r="L19" s="249" t="s">
        <v>330</v>
      </c>
      <c r="M19" s="249" t="s">
        <v>194</v>
      </c>
      <c r="N19" s="249" t="s">
        <v>47</v>
      </c>
      <c r="O19" s="249" t="s">
        <v>376</v>
      </c>
      <c r="P19" s="261">
        <f>COUNTIF('活動記録 '!$H$9:$M$28,【選択肢】!K19)</f>
        <v>0</v>
      </c>
      <c r="R19" s="268" t="s">
        <v>377</v>
      </c>
      <c r="S19" s="272"/>
      <c r="T19" s="273"/>
      <c r="V19" s="274"/>
    </row>
    <row r="20" spans="8:22" ht="18" customHeight="1" x14ac:dyDescent="0.15">
      <c r="K20" s="248">
        <v>15</v>
      </c>
      <c r="L20" s="249" t="s">
        <v>330</v>
      </c>
      <c r="M20" s="249" t="s">
        <v>194</v>
      </c>
      <c r="N20" s="249" t="s">
        <v>47</v>
      </c>
      <c r="O20" s="249" t="s">
        <v>378</v>
      </c>
      <c r="P20" s="261">
        <f>COUNTIF('活動記録 '!$H$9:$M$28,【選択肢】!K20)</f>
        <v>0</v>
      </c>
      <c r="R20" s="268" t="s">
        <v>379</v>
      </c>
      <c r="S20" s="272"/>
      <c r="T20" s="273"/>
      <c r="V20" s="274"/>
    </row>
    <row r="21" spans="8:22" ht="18" customHeight="1" x14ac:dyDescent="0.15">
      <c r="K21" s="248">
        <v>16</v>
      </c>
      <c r="L21" s="249" t="s">
        <v>330</v>
      </c>
      <c r="M21" s="249" t="s">
        <v>194</v>
      </c>
      <c r="N21" s="249" t="s">
        <v>144</v>
      </c>
      <c r="O21" s="249" t="s">
        <v>380</v>
      </c>
      <c r="P21" s="261">
        <f>COUNTIF('活動記録 '!$H$9:$M$28,【選択肢】!K21)</f>
        <v>0</v>
      </c>
      <c r="R21" s="268" t="s">
        <v>381</v>
      </c>
      <c r="S21" s="272"/>
      <c r="T21" s="273"/>
    </row>
    <row r="22" spans="8:22" ht="18" customHeight="1" x14ac:dyDescent="0.15">
      <c r="K22" s="248">
        <v>17</v>
      </c>
      <c r="L22" s="249" t="s">
        <v>330</v>
      </c>
      <c r="M22" s="249" t="s">
        <v>382</v>
      </c>
      <c r="N22" s="249" t="s">
        <v>382</v>
      </c>
      <c r="O22" s="249" t="s">
        <v>383</v>
      </c>
      <c r="P22" s="261">
        <f>COUNTIF('活動記録 '!$H$9:$M$28,【選択肢】!K22)</f>
        <v>0</v>
      </c>
      <c r="R22" s="268" t="s">
        <v>384</v>
      </c>
      <c r="S22" s="272"/>
      <c r="T22" s="273"/>
    </row>
    <row r="23" spans="8:22" ht="18" customHeight="1" x14ac:dyDescent="0.15">
      <c r="K23" s="248">
        <v>18</v>
      </c>
      <c r="L23" s="249" t="s">
        <v>330</v>
      </c>
      <c r="M23" s="249" t="s">
        <v>382</v>
      </c>
      <c r="N23" s="249" t="s">
        <v>382</v>
      </c>
      <c r="O23" s="249" t="s">
        <v>385</v>
      </c>
      <c r="P23" s="261">
        <f>COUNTIF('活動記録 '!$H$9:$M$28,【選択肢】!K23)</f>
        <v>0</v>
      </c>
      <c r="R23" s="268" t="s">
        <v>386</v>
      </c>
      <c r="S23" s="272"/>
      <c r="T23" s="273"/>
    </row>
    <row r="24" spans="8:22" ht="18" customHeight="1" x14ac:dyDescent="0.15">
      <c r="K24" s="248">
        <v>19</v>
      </c>
      <c r="L24" s="249" t="s">
        <v>330</v>
      </c>
      <c r="M24" s="249" t="s">
        <v>382</v>
      </c>
      <c r="N24" s="249" t="s">
        <v>382</v>
      </c>
      <c r="O24" s="249" t="s">
        <v>387</v>
      </c>
      <c r="P24" s="261">
        <f>COUNTIF('活動記録 '!$H$9:$M$28,【選択肢】!K24)</f>
        <v>0</v>
      </c>
      <c r="R24" s="268" t="s">
        <v>388</v>
      </c>
      <c r="S24" s="272"/>
      <c r="T24" s="273"/>
    </row>
    <row r="25" spans="8:22" ht="18" customHeight="1" x14ac:dyDescent="0.15">
      <c r="K25" s="248">
        <v>20</v>
      </c>
      <c r="L25" s="249" t="s">
        <v>330</v>
      </c>
      <c r="M25" s="249" t="s">
        <v>382</v>
      </c>
      <c r="N25" s="249" t="s">
        <v>382</v>
      </c>
      <c r="O25" s="249" t="s">
        <v>389</v>
      </c>
      <c r="P25" s="261">
        <f>COUNTIF('活動記録 '!$H$9:$M$28,【選択肢】!K25)</f>
        <v>0</v>
      </c>
      <c r="R25" s="268"/>
      <c r="S25" s="272"/>
      <c r="T25" s="273"/>
    </row>
    <row r="26" spans="8:22" ht="18" customHeight="1" x14ac:dyDescent="0.15">
      <c r="K26" s="248">
        <v>21</v>
      </c>
      <c r="L26" s="249" t="s">
        <v>330</v>
      </c>
      <c r="M26" s="249" t="s">
        <v>382</v>
      </c>
      <c r="N26" s="249" t="s">
        <v>382</v>
      </c>
      <c r="O26" s="249" t="s">
        <v>390</v>
      </c>
      <c r="P26" s="261">
        <f>COUNTIF('活動記録 '!$H$9:$M$28,【選択肢】!K26)</f>
        <v>0</v>
      </c>
      <c r="R26" s="265" t="s">
        <v>391</v>
      </c>
      <c r="S26" s="272"/>
      <c r="T26" s="273"/>
    </row>
    <row r="27" spans="8:22" ht="18" customHeight="1" x14ac:dyDescent="0.15">
      <c r="K27" s="248">
        <v>22</v>
      </c>
      <c r="L27" s="249" t="s">
        <v>330</v>
      </c>
      <c r="M27" s="249" t="s">
        <v>382</v>
      </c>
      <c r="N27" s="249" t="s">
        <v>382</v>
      </c>
      <c r="O27" s="249" t="s">
        <v>392</v>
      </c>
      <c r="P27" s="261">
        <f>COUNTIF('活動記録 '!$H$9:$M$28,【選択肢】!K27)</f>
        <v>0</v>
      </c>
      <c r="R27" s="268" t="s">
        <v>393</v>
      </c>
      <c r="S27" s="272"/>
      <c r="T27" s="273"/>
    </row>
    <row r="28" spans="8:22" ht="18" customHeight="1" x14ac:dyDescent="0.15">
      <c r="K28" s="248">
        <v>23</v>
      </c>
      <c r="L28" s="249" t="s">
        <v>330</v>
      </c>
      <c r="M28" s="249" t="s">
        <v>382</v>
      </c>
      <c r="N28" s="249" t="s">
        <v>382</v>
      </c>
      <c r="O28" s="249" t="s">
        <v>394</v>
      </c>
      <c r="P28" s="261">
        <f>COUNTIF('活動記録 '!$H$9:$M$28,【選択肢】!K28)</f>
        <v>0</v>
      </c>
      <c r="R28" s="268" t="s">
        <v>395</v>
      </c>
      <c r="S28" s="272"/>
      <c r="T28" s="273"/>
    </row>
    <row r="29" spans="8:22" ht="18" customHeight="1" x14ac:dyDescent="0.15">
      <c r="K29" s="248">
        <v>24</v>
      </c>
      <c r="L29" s="249" t="s">
        <v>396</v>
      </c>
      <c r="M29" s="249" t="s">
        <v>397</v>
      </c>
      <c r="N29" s="249" t="s">
        <v>398</v>
      </c>
      <c r="O29" s="249" t="s">
        <v>399</v>
      </c>
      <c r="P29" s="261">
        <f>COUNTIF('活動記録 '!$H$9:$M$28,【選択肢】!K29)</f>
        <v>0</v>
      </c>
      <c r="R29" s="262"/>
      <c r="S29" s="251"/>
      <c r="T29" s="260"/>
    </row>
    <row r="30" spans="8:22" ht="18" customHeight="1" x14ac:dyDescent="0.15">
      <c r="K30" s="248">
        <v>25</v>
      </c>
      <c r="L30" s="249" t="s">
        <v>396</v>
      </c>
      <c r="M30" s="249" t="s">
        <v>397</v>
      </c>
      <c r="N30" s="249" t="s">
        <v>398</v>
      </c>
      <c r="O30" s="249" t="s">
        <v>400</v>
      </c>
      <c r="P30" s="261">
        <f>COUNTIF('活動記録 '!$H$9:$M$28,【選択肢】!K30)</f>
        <v>0</v>
      </c>
      <c r="R30" s="271" t="s">
        <v>401</v>
      </c>
      <c r="S30" s="272"/>
      <c r="T30" s="273"/>
    </row>
    <row r="31" spans="8:22" ht="18" customHeight="1" x14ac:dyDescent="0.15">
      <c r="K31" s="248">
        <v>26</v>
      </c>
      <c r="L31" s="249" t="s">
        <v>396</v>
      </c>
      <c r="M31" s="249" t="s">
        <v>397</v>
      </c>
      <c r="N31" s="249" t="s">
        <v>398</v>
      </c>
      <c r="O31" s="249" t="s">
        <v>402</v>
      </c>
      <c r="P31" s="261">
        <f>COUNTIF('活動記録 '!$H$9:$M$28,【選択肢】!K31)</f>
        <v>0</v>
      </c>
      <c r="R31" s="2050" t="s">
        <v>403</v>
      </c>
      <c r="S31" s="2051"/>
      <c r="T31" s="2052"/>
    </row>
    <row r="32" spans="8:22" ht="18" customHeight="1" x14ac:dyDescent="0.15">
      <c r="K32" s="248">
        <v>27</v>
      </c>
      <c r="L32" s="249" t="s">
        <v>396</v>
      </c>
      <c r="M32" s="249" t="s">
        <v>397</v>
      </c>
      <c r="N32" s="249" t="s">
        <v>398</v>
      </c>
      <c r="O32" s="249" t="s">
        <v>404</v>
      </c>
      <c r="P32" s="261">
        <f>COUNTIF('活動記録 '!$H$9:$M$28,【選択肢】!K32)</f>
        <v>0</v>
      </c>
      <c r="R32" s="268" t="s">
        <v>405</v>
      </c>
      <c r="S32" s="272"/>
      <c r="T32" s="273"/>
    </row>
    <row r="33" spans="11:20" ht="18" customHeight="1" x14ac:dyDescent="0.15">
      <c r="K33" s="248">
        <v>28</v>
      </c>
      <c r="L33" s="249" t="s">
        <v>396</v>
      </c>
      <c r="M33" s="249" t="s">
        <v>397</v>
      </c>
      <c r="N33" s="249" t="s">
        <v>188</v>
      </c>
      <c r="O33" s="249" t="s">
        <v>406</v>
      </c>
      <c r="P33" s="261">
        <f>COUNTIF('活動記録 '!$H$9:$M$28,【選択肢】!K33)</f>
        <v>0</v>
      </c>
      <c r="R33" s="268" t="s">
        <v>407</v>
      </c>
      <c r="S33" s="272"/>
      <c r="T33" s="273"/>
    </row>
    <row r="34" spans="11:20" ht="18" customHeight="1" x14ac:dyDescent="0.15">
      <c r="K34" s="248">
        <v>29</v>
      </c>
      <c r="L34" s="249" t="s">
        <v>396</v>
      </c>
      <c r="M34" s="249" t="s">
        <v>408</v>
      </c>
      <c r="N34" s="249" t="s">
        <v>128</v>
      </c>
      <c r="O34" s="249" t="s">
        <v>409</v>
      </c>
      <c r="P34" s="261">
        <f>COUNTIF('活動記録 '!$H$9:$M$28,【選択肢】!K34)</f>
        <v>0</v>
      </c>
      <c r="R34" s="275" t="s">
        <v>370</v>
      </c>
      <c r="S34" s="276"/>
      <c r="T34" s="277"/>
    </row>
    <row r="35" spans="11:20" ht="18" customHeight="1" x14ac:dyDescent="0.15">
      <c r="K35" s="248">
        <v>30</v>
      </c>
      <c r="L35" s="249" t="s">
        <v>396</v>
      </c>
      <c r="M35" s="249" t="s">
        <v>194</v>
      </c>
      <c r="N35" s="249" t="s">
        <v>347</v>
      </c>
      <c r="O35" s="249" t="s">
        <v>410</v>
      </c>
      <c r="P35" s="261">
        <f>COUNTIF('活動記録 '!$H$9:$M$28,【選択肢】!K35)</f>
        <v>0</v>
      </c>
    </row>
    <row r="36" spans="11:20" ht="18" customHeight="1" x14ac:dyDescent="0.15">
      <c r="K36" s="248">
        <v>31</v>
      </c>
      <c r="L36" s="249" t="s">
        <v>396</v>
      </c>
      <c r="M36" s="249" t="s">
        <v>194</v>
      </c>
      <c r="N36" s="249" t="s">
        <v>45</v>
      </c>
      <c r="O36" s="249" t="s">
        <v>411</v>
      </c>
      <c r="P36" s="261">
        <f>COUNTIF('活動記録 '!$H$9:$M$28,【選択肢】!K36)</f>
        <v>0</v>
      </c>
    </row>
    <row r="37" spans="11:20" ht="18" customHeight="1" x14ac:dyDescent="0.15">
      <c r="K37" s="248">
        <v>32</v>
      </c>
      <c r="L37" s="249" t="s">
        <v>396</v>
      </c>
      <c r="M37" s="249" t="s">
        <v>194</v>
      </c>
      <c r="N37" s="249" t="s">
        <v>46</v>
      </c>
      <c r="O37" s="249" t="s">
        <v>412</v>
      </c>
      <c r="P37" s="261">
        <f>COUNTIF('活動記録 '!$H$9:$M$28,【選択肢】!K37)</f>
        <v>0</v>
      </c>
    </row>
    <row r="38" spans="11:20" ht="18" customHeight="1" x14ac:dyDescent="0.15">
      <c r="K38" s="248">
        <v>33</v>
      </c>
      <c r="L38" s="249" t="s">
        <v>396</v>
      </c>
      <c r="M38" s="249" t="s">
        <v>194</v>
      </c>
      <c r="N38" s="249" t="s">
        <v>47</v>
      </c>
      <c r="O38" s="249" t="s">
        <v>413</v>
      </c>
      <c r="P38" s="261">
        <f>COUNTIF('活動記録 '!$H$9:$M$28,【選択肢】!K38)</f>
        <v>0</v>
      </c>
    </row>
    <row r="39" spans="11:20" ht="18" customHeight="1" x14ac:dyDescent="0.15">
      <c r="K39" s="248">
        <v>34</v>
      </c>
      <c r="L39" s="249" t="s">
        <v>396</v>
      </c>
      <c r="M39" s="249" t="s">
        <v>188</v>
      </c>
      <c r="N39" s="249" t="s">
        <v>414</v>
      </c>
      <c r="O39" s="249" t="s">
        <v>415</v>
      </c>
      <c r="P39" s="261">
        <f>COUNTIF('活動記録 '!$H$9:$M$28,【選択肢】!K39)</f>
        <v>0</v>
      </c>
    </row>
    <row r="40" spans="11:20" ht="18" customHeight="1" x14ac:dyDescent="0.15">
      <c r="K40" s="248">
        <v>35</v>
      </c>
      <c r="L40" s="249" t="s">
        <v>396</v>
      </c>
      <c r="M40" s="249" t="s">
        <v>188</v>
      </c>
      <c r="N40" s="249" t="s">
        <v>416</v>
      </c>
      <c r="O40" s="249" t="s">
        <v>417</v>
      </c>
      <c r="P40" s="261">
        <f>COUNTIF('活動記録 '!$H$9:$M$28,【選択肢】!K40)</f>
        <v>0</v>
      </c>
    </row>
    <row r="41" spans="11:20" ht="18" customHeight="1" x14ac:dyDescent="0.15">
      <c r="K41" s="248">
        <v>36</v>
      </c>
      <c r="L41" s="249" t="s">
        <v>396</v>
      </c>
      <c r="M41" s="249" t="s">
        <v>188</v>
      </c>
      <c r="N41" s="249" t="s">
        <v>418</v>
      </c>
      <c r="O41" s="249" t="s">
        <v>419</v>
      </c>
      <c r="P41" s="261">
        <f>COUNTIF('活動記録 '!$H$9:$M$28,【選択肢】!K41)</f>
        <v>0</v>
      </c>
    </row>
    <row r="42" spans="11:20" ht="18" customHeight="1" x14ac:dyDescent="0.15">
      <c r="K42" s="248">
        <v>37</v>
      </c>
      <c r="L42" s="249" t="s">
        <v>396</v>
      </c>
      <c r="M42" s="249" t="s">
        <v>188</v>
      </c>
      <c r="N42" s="249" t="s">
        <v>420</v>
      </c>
      <c r="O42" s="249" t="s">
        <v>421</v>
      </c>
      <c r="P42" s="261">
        <f>COUNTIF('活動記録 '!$H$9:$M$28,【選択肢】!K42)</f>
        <v>0</v>
      </c>
      <c r="Q42" s="278" t="s">
        <v>422</v>
      </c>
    </row>
    <row r="43" spans="11:20" ht="18" customHeight="1" x14ac:dyDescent="0.15">
      <c r="K43" s="248">
        <v>38</v>
      </c>
      <c r="L43" s="249" t="s">
        <v>396</v>
      </c>
      <c r="M43" s="249" t="s">
        <v>188</v>
      </c>
      <c r="N43" s="249" t="s">
        <v>423</v>
      </c>
      <c r="O43" s="279" t="s">
        <v>424</v>
      </c>
      <c r="P43" s="261">
        <f>COUNTIF('活動記録 '!$H$9:$M$28,【選択肢】!K43)</f>
        <v>0</v>
      </c>
      <c r="Q43" s="280" t="s">
        <v>425</v>
      </c>
      <c r="S43" s="281"/>
    </row>
    <row r="44" spans="11:20" ht="18" customHeight="1" x14ac:dyDescent="0.15">
      <c r="K44" s="248">
        <v>39</v>
      </c>
      <c r="L44" s="249" t="s">
        <v>396</v>
      </c>
      <c r="M44" s="249" t="s">
        <v>194</v>
      </c>
      <c r="N44" s="249" t="s">
        <v>414</v>
      </c>
      <c r="O44" s="282" t="s">
        <v>426</v>
      </c>
      <c r="P44" s="261">
        <f>COUNTIF('活動記録 '!$H$9:$M$28,【選択肢】!K44)</f>
        <v>0</v>
      </c>
      <c r="Q44" s="283" t="s">
        <v>426</v>
      </c>
      <c r="R44" s="284"/>
      <c r="S44" s="251"/>
    </row>
    <row r="45" spans="11:20" ht="18" customHeight="1" x14ac:dyDescent="0.15">
      <c r="K45" s="248">
        <v>40</v>
      </c>
      <c r="L45" s="249" t="s">
        <v>396</v>
      </c>
      <c r="M45" s="249" t="s">
        <v>194</v>
      </c>
      <c r="N45" s="249" t="s">
        <v>414</v>
      </c>
      <c r="O45" s="282" t="s">
        <v>427</v>
      </c>
      <c r="P45" s="261">
        <f>COUNTIF('活動記録 '!$H$9:$M$28,【選択肢】!K45)</f>
        <v>0</v>
      </c>
      <c r="Q45" s="283" t="s">
        <v>427</v>
      </c>
      <c r="R45" s="284"/>
      <c r="S45" s="251"/>
    </row>
    <row r="46" spans="11:20" ht="18" customHeight="1" x14ac:dyDescent="0.15">
      <c r="K46" s="248">
        <v>41</v>
      </c>
      <c r="L46" s="249" t="s">
        <v>396</v>
      </c>
      <c r="M46" s="249" t="s">
        <v>194</v>
      </c>
      <c r="N46" s="249" t="s">
        <v>414</v>
      </c>
      <c r="O46" s="282" t="s">
        <v>428</v>
      </c>
      <c r="P46" s="261">
        <f>COUNTIF('活動記録 '!$H$9:$M$28,【選択肢】!K46)</f>
        <v>0</v>
      </c>
      <c r="Q46" s="283" t="s">
        <v>428</v>
      </c>
      <c r="R46" s="284"/>
      <c r="S46" s="251"/>
    </row>
    <row r="47" spans="11:20" ht="18" customHeight="1" x14ac:dyDescent="0.15">
      <c r="K47" s="248">
        <v>42</v>
      </c>
      <c r="L47" s="249" t="s">
        <v>396</v>
      </c>
      <c r="M47" s="249" t="s">
        <v>194</v>
      </c>
      <c r="N47" s="249" t="s">
        <v>416</v>
      </c>
      <c r="O47" s="282" t="s">
        <v>429</v>
      </c>
      <c r="P47" s="261">
        <f>COUNTIF('活動記録 '!$H$9:$M$28,【選択肢】!K47)</f>
        <v>0</v>
      </c>
      <c r="Q47" s="283" t="s">
        <v>429</v>
      </c>
      <c r="R47" s="284"/>
      <c r="S47" s="251"/>
    </row>
    <row r="48" spans="11:20" ht="18" customHeight="1" x14ac:dyDescent="0.15">
      <c r="K48" s="248">
        <v>43</v>
      </c>
      <c r="L48" s="249" t="s">
        <v>396</v>
      </c>
      <c r="M48" s="249" t="s">
        <v>194</v>
      </c>
      <c r="N48" s="249" t="s">
        <v>416</v>
      </c>
      <c r="O48" s="282" t="s">
        <v>430</v>
      </c>
      <c r="P48" s="261">
        <f>COUNTIF('活動記録 '!$H$9:$M$28,【選択肢】!K48)</f>
        <v>0</v>
      </c>
      <c r="Q48" s="283" t="s">
        <v>430</v>
      </c>
      <c r="R48" s="284"/>
      <c r="S48" s="251"/>
    </row>
    <row r="49" spans="11:20" ht="18" customHeight="1" x14ac:dyDescent="0.15">
      <c r="K49" s="248">
        <v>44</v>
      </c>
      <c r="L49" s="249" t="s">
        <v>396</v>
      </c>
      <c r="M49" s="249" t="s">
        <v>194</v>
      </c>
      <c r="N49" s="249" t="s">
        <v>416</v>
      </c>
      <c r="O49" s="282" t="s">
        <v>431</v>
      </c>
      <c r="P49" s="261">
        <f>COUNTIF('活動記録 '!$H$9:$M$28,【選択肢】!K49)</f>
        <v>0</v>
      </c>
      <c r="Q49" s="283" t="s">
        <v>431</v>
      </c>
      <c r="R49" s="284"/>
      <c r="S49" s="251"/>
    </row>
    <row r="50" spans="11:20" ht="18" customHeight="1" x14ac:dyDescent="0.15">
      <c r="K50" s="248">
        <v>45</v>
      </c>
      <c r="L50" s="249" t="s">
        <v>396</v>
      </c>
      <c r="M50" s="249" t="s">
        <v>194</v>
      </c>
      <c r="N50" s="249" t="s">
        <v>418</v>
      </c>
      <c r="O50" s="282" t="s">
        <v>432</v>
      </c>
      <c r="P50" s="261">
        <f>COUNTIF('活動記録 '!$H$9:$M$28,【選択肢】!K50)</f>
        <v>0</v>
      </c>
      <c r="Q50" s="283" t="s">
        <v>432</v>
      </c>
      <c r="R50" s="284"/>
      <c r="S50" s="251"/>
    </row>
    <row r="51" spans="11:20" ht="18" customHeight="1" x14ac:dyDescent="0.15">
      <c r="K51" s="248">
        <v>46</v>
      </c>
      <c r="L51" s="249" t="s">
        <v>396</v>
      </c>
      <c r="M51" s="249" t="s">
        <v>194</v>
      </c>
      <c r="N51" s="249" t="s">
        <v>418</v>
      </c>
      <c r="O51" s="282" t="s">
        <v>433</v>
      </c>
      <c r="P51" s="261">
        <f>COUNTIF('活動記録 '!$H$9:$M$28,【選択肢】!K51)</f>
        <v>0</v>
      </c>
      <c r="Q51" s="283" t="s">
        <v>433</v>
      </c>
      <c r="R51" s="284"/>
      <c r="S51" s="251"/>
    </row>
    <row r="52" spans="11:20" ht="18" customHeight="1" x14ac:dyDescent="0.15">
      <c r="K52" s="248">
        <v>47</v>
      </c>
      <c r="L52" s="249" t="s">
        <v>396</v>
      </c>
      <c r="M52" s="249" t="s">
        <v>194</v>
      </c>
      <c r="N52" s="249" t="s">
        <v>418</v>
      </c>
      <c r="O52" s="282" t="s">
        <v>434</v>
      </c>
      <c r="P52" s="261">
        <f>COUNTIF('活動記録 '!$H$9:$M$28,【選択肢】!K52)</f>
        <v>0</v>
      </c>
      <c r="Q52" s="283" t="s">
        <v>434</v>
      </c>
      <c r="R52" s="284"/>
      <c r="S52" s="251"/>
    </row>
    <row r="53" spans="11:20" ht="18" customHeight="1" x14ac:dyDescent="0.15">
      <c r="K53" s="248">
        <v>48</v>
      </c>
      <c r="L53" s="249" t="s">
        <v>396</v>
      </c>
      <c r="M53" s="249" t="s">
        <v>194</v>
      </c>
      <c r="N53" s="249" t="s">
        <v>420</v>
      </c>
      <c r="O53" s="282" t="s">
        <v>435</v>
      </c>
      <c r="P53" s="261">
        <f>COUNTIF('活動記録 '!$H$9:$M$28,【選択肢】!K53)</f>
        <v>0</v>
      </c>
      <c r="Q53" s="283" t="s">
        <v>435</v>
      </c>
      <c r="R53" s="284"/>
      <c r="S53" s="251"/>
    </row>
    <row r="54" spans="11:20" ht="18" customHeight="1" x14ac:dyDescent="0.15">
      <c r="K54" s="248">
        <v>49</v>
      </c>
      <c r="L54" s="249" t="s">
        <v>396</v>
      </c>
      <c r="M54" s="249" t="s">
        <v>194</v>
      </c>
      <c r="N54" s="249" t="s">
        <v>420</v>
      </c>
      <c r="O54" s="282" t="s">
        <v>436</v>
      </c>
      <c r="P54" s="261">
        <f>COUNTIF('活動記録 '!$H$9:$M$28,【選択肢】!K54)</f>
        <v>0</v>
      </c>
      <c r="Q54" s="283" t="s">
        <v>436</v>
      </c>
      <c r="R54" s="284"/>
      <c r="S54" s="251"/>
    </row>
    <row r="55" spans="11:20" ht="18" customHeight="1" x14ac:dyDescent="0.15">
      <c r="K55" s="248">
        <v>50</v>
      </c>
      <c r="L55" s="249" t="s">
        <v>396</v>
      </c>
      <c r="M55" s="249" t="s">
        <v>194</v>
      </c>
      <c r="N55" s="249" t="s">
        <v>423</v>
      </c>
      <c r="O55" s="282" t="s">
        <v>437</v>
      </c>
      <c r="P55" s="261">
        <f>COUNTIF('活動記録 '!$H$9:$M$28,【選択肢】!K55)</f>
        <v>0</v>
      </c>
      <c r="Q55" s="283" t="s">
        <v>437</v>
      </c>
      <c r="R55" s="285" t="s">
        <v>422</v>
      </c>
      <c r="S55" s="251"/>
    </row>
    <row r="56" spans="11:20" ht="18" customHeight="1" x14ac:dyDescent="0.15">
      <c r="K56" s="248">
        <v>51</v>
      </c>
      <c r="L56" s="249" t="s">
        <v>396</v>
      </c>
      <c r="M56" s="249" t="s">
        <v>197</v>
      </c>
      <c r="N56" s="249" t="s">
        <v>197</v>
      </c>
      <c r="O56" s="286" t="s">
        <v>438</v>
      </c>
      <c r="P56" s="261">
        <f>COUNTIF('活動記録 '!$H$9:$M$28,【選択肢】!K56)</f>
        <v>0</v>
      </c>
      <c r="Q56" s="287"/>
      <c r="R56" s="243" t="s">
        <v>439</v>
      </c>
      <c r="S56" s="288"/>
      <c r="T56" s="281"/>
    </row>
    <row r="57" spans="11:20" ht="18" customHeight="1" x14ac:dyDescent="0.15">
      <c r="K57" s="248">
        <v>52</v>
      </c>
      <c r="L57" s="249" t="s">
        <v>396</v>
      </c>
      <c r="M57" s="249" t="s">
        <v>440</v>
      </c>
      <c r="N57" s="249" t="s">
        <v>440</v>
      </c>
      <c r="O57" s="249" t="s">
        <v>441</v>
      </c>
      <c r="P57" s="261">
        <f>COUNTIF('活動記録 '!$H$9:$M$28,【選択肢】!K57)</f>
        <v>0</v>
      </c>
      <c r="R57" s="289" t="s">
        <v>442</v>
      </c>
      <c r="S57" s="290"/>
      <c r="T57" s="291"/>
    </row>
    <row r="58" spans="11:20" ht="18" customHeight="1" x14ac:dyDescent="0.15">
      <c r="K58" s="248">
        <v>53</v>
      </c>
      <c r="L58" s="249" t="s">
        <v>396</v>
      </c>
      <c r="M58" s="249" t="s">
        <v>440</v>
      </c>
      <c r="N58" s="249" t="s">
        <v>440</v>
      </c>
      <c r="O58" s="354" t="s">
        <v>533</v>
      </c>
      <c r="P58" s="261">
        <f>COUNTIF('活動記録 '!$H$9:$M$28,【選択肢】!K58)</f>
        <v>0</v>
      </c>
      <c r="R58" s="354" t="s">
        <v>533</v>
      </c>
      <c r="S58" s="290"/>
      <c r="T58" s="291"/>
    </row>
    <row r="59" spans="11:20" ht="18" customHeight="1" x14ac:dyDescent="0.15">
      <c r="K59" s="248">
        <v>54</v>
      </c>
      <c r="L59" s="249" t="s">
        <v>396</v>
      </c>
      <c r="M59" s="249" t="s">
        <v>440</v>
      </c>
      <c r="N59" s="249" t="s">
        <v>440</v>
      </c>
      <c r="O59" s="249" t="s">
        <v>443</v>
      </c>
      <c r="P59" s="261">
        <f>COUNTIF('活動記録 '!$H$9:$M$28,【選択肢】!K59)</f>
        <v>0</v>
      </c>
      <c r="R59" s="292" t="s">
        <v>444</v>
      </c>
      <c r="S59" s="290"/>
      <c r="T59" s="291"/>
    </row>
    <row r="60" spans="11:20" ht="18" customHeight="1" x14ac:dyDescent="0.15">
      <c r="K60" s="248">
        <v>55</v>
      </c>
      <c r="L60" s="249" t="s">
        <v>396</v>
      </c>
      <c r="M60" s="249" t="s">
        <v>440</v>
      </c>
      <c r="N60" s="249" t="s">
        <v>440</v>
      </c>
      <c r="O60" s="249" t="s">
        <v>445</v>
      </c>
      <c r="P60" s="261">
        <f>COUNTIF('活動記録 '!$H$9:$M$28,【選択肢】!K60)</f>
        <v>0</v>
      </c>
      <c r="R60" s="292" t="s">
        <v>446</v>
      </c>
      <c r="S60" s="290"/>
      <c r="T60" s="291"/>
    </row>
    <row r="61" spans="11:20" ht="18" customHeight="1" x14ac:dyDescent="0.15">
      <c r="K61" s="248">
        <v>56</v>
      </c>
      <c r="L61" s="249" t="s">
        <v>396</v>
      </c>
      <c r="M61" s="249" t="s">
        <v>440</v>
      </c>
      <c r="N61" s="249" t="s">
        <v>440</v>
      </c>
      <c r="O61" s="249" t="s">
        <v>447</v>
      </c>
      <c r="P61" s="261">
        <f>COUNTIF('活動記録 '!$H$9:$M$28,【選択肢】!K61)</f>
        <v>0</v>
      </c>
      <c r="R61" s="292" t="s">
        <v>448</v>
      </c>
      <c r="S61" s="290"/>
      <c r="T61" s="291"/>
    </row>
    <row r="62" spans="11:20" ht="18" customHeight="1" x14ac:dyDescent="0.15">
      <c r="K62" s="248">
        <v>57</v>
      </c>
      <c r="L62" s="249" t="s">
        <v>396</v>
      </c>
      <c r="M62" s="249" t="s">
        <v>440</v>
      </c>
      <c r="N62" s="249" t="s">
        <v>440</v>
      </c>
      <c r="O62" s="249" t="s">
        <v>490</v>
      </c>
      <c r="P62" s="261">
        <f>COUNTIF('活動記録 '!$H$9:$M$28,【選択肢】!K62)</f>
        <v>0</v>
      </c>
      <c r="R62" s="292" t="s">
        <v>491</v>
      </c>
      <c r="S62" s="290"/>
      <c r="T62" s="291"/>
    </row>
    <row r="63" spans="11:20" ht="18" customHeight="1" x14ac:dyDescent="0.15">
      <c r="K63" s="248">
        <v>58</v>
      </c>
      <c r="L63" s="249" t="s">
        <v>396</v>
      </c>
      <c r="M63" s="249" t="s">
        <v>440</v>
      </c>
      <c r="N63" s="249" t="s">
        <v>440</v>
      </c>
      <c r="O63" s="249" t="s">
        <v>449</v>
      </c>
      <c r="P63" s="261">
        <f>COUNTIF('活動記録 '!$H$9:$M$28,【選択肢】!K63)</f>
        <v>0</v>
      </c>
      <c r="R63" s="292" t="s">
        <v>450</v>
      </c>
      <c r="S63" s="290"/>
      <c r="T63" s="291"/>
    </row>
    <row r="64" spans="11:20" ht="18" customHeight="1" x14ac:dyDescent="0.15">
      <c r="K64" s="248">
        <v>59</v>
      </c>
      <c r="L64" s="249" t="s">
        <v>396</v>
      </c>
      <c r="M64" s="249" t="s">
        <v>440</v>
      </c>
      <c r="N64" s="249" t="s">
        <v>440</v>
      </c>
      <c r="O64" s="249" t="s">
        <v>451</v>
      </c>
      <c r="P64" s="261">
        <f>COUNTIF('活動記録 '!$H$9:$M$28,【選択肢】!K64)</f>
        <v>0</v>
      </c>
      <c r="R64" s="293" t="s">
        <v>452</v>
      </c>
      <c r="S64" s="285" t="s">
        <v>422</v>
      </c>
      <c r="T64" s="291"/>
    </row>
    <row r="65" spans="11:20" ht="18" customHeight="1" x14ac:dyDescent="0.15">
      <c r="K65" s="248">
        <v>60</v>
      </c>
      <c r="L65" s="249" t="s">
        <v>396</v>
      </c>
      <c r="M65" s="249" t="s">
        <v>440</v>
      </c>
      <c r="N65" s="249" t="s">
        <v>440</v>
      </c>
      <c r="O65" s="249" t="s">
        <v>537</v>
      </c>
      <c r="P65" s="261">
        <f>COUNTIF('活動記録 '!$H$9:$M$28,【選択肢】!K65)</f>
        <v>0</v>
      </c>
      <c r="R65" s="294"/>
      <c r="S65" s="243" t="s">
        <v>453</v>
      </c>
      <c r="T65" s="288"/>
    </row>
    <row r="66" spans="11:20" ht="18" customHeight="1" x14ac:dyDescent="0.15">
      <c r="K66" s="248">
        <v>61</v>
      </c>
      <c r="L66" s="249" t="s">
        <v>454</v>
      </c>
      <c r="M66" s="249" t="s">
        <v>194</v>
      </c>
      <c r="N66" s="249" t="s">
        <v>45</v>
      </c>
      <c r="O66" s="249" t="s">
        <v>455</v>
      </c>
      <c r="P66" s="261">
        <f>COUNTIF('活動記録 '!$H$9:$M$28,【選択肢】!K66)</f>
        <v>0</v>
      </c>
      <c r="S66" s="289" t="s">
        <v>456</v>
      </c>
      <c r="T66" s="290"/>
    </row>
    <row r="67" spans="11:20" ht="18" customHeight="1" x14ac:dyDescent="0.15">
      <c r="K67" s="248">
        <v>62</v>
      </c>
      <c r="L67" s="249" t="s">
        <v>454</v>
      </c>
      <c r="M67" s="249" t="s">
        <v>194</v>
      </c>
      <c r="N67" s="249" t="s">
        <v>45</v>
      </c>
      <c r="O67" s="249" t="s">
        <v>457</v>
      </c>
      <c r="P67" s="261">
        <f>COUNTIF('活動記録 '!$H$9:$M$28,【選択肢】!K67)</f>
        <v>0</v>
      </c>
      <c r="S67" s="292" t="s">
        <v>458</v>
      </c>
      <c r="T67" s="290"/>
    </row>
    <row r="68" spans="11:20" ht="18" customHeight="1" x14ac:dyDescent="0.15">
      <c r="K68" s="248">
        <v>63</v>
      </c>
      <c r="L68" s="249" t="s">
        <v>454</v>
      </c>
      <c r="M68" s="249" t="s">
        <v>194</v>
      </c>
      <c r="N68" s="249" t="s">
        <v>46</v>
      </c>
      <c r="O68" s="249" t="s">
        <v>459</v>
      </c>
      <c r="P68" s="261">
        <f>COUNTIF('活動記録 '!$H$9:$M$28,【選択肢】!K68)</f>
        <v>0</v>
      </c>
      <c r="S68" s="292" t="s">
        <v>460</v>
      </c>
      <c r="T68" s="290"/>
    </row>
    <row r="69" spans="11:20" ht="18" customHeight="1" x14ac:dyDescent="0.15">
      <c r="K69" s="248">
        <v>64</v>
      </c>
      <c r="L69" s="249" t="s">
        <v>454</v>
      </c>
      <c r="M69" s="249" t="s">
        <v>194</v>
      </c>
      <c r="N69" s="249" t="s">
        <v>46</v>
      </c>
      <c r="O69" s="249" t="s">
        <v>461</v>
      </c>
      <c r="P69" s="261">
        <f>COUNTIF('活動記録 '!$H$9:$M$28,【選択肢】!K69)</f>
        <v>0</v>
      </c>
      <c r="S69" s="292" t="s">
        <v>462</v>
      </c>
      <c r="T69" s="290"/>
    </row>
    <row r="70" spans="11:20" ht="18" customHeight="1" x14ac:dyDescent="0.15">
      <c r="K70" s="248">
        <v>65</v>
      </c>
      <c r="L70" s="249" t="s">
        <v>454</v>
      </c>
      <c r="M70" s="249" t="s">
        <v>194</v>
      </c>
      <c r="N70" s="249" t="s">
        <v>47</v>
      </c>
      <c r="O70" s="249" t="s">
        <v>463</v>
      </c>
      <c r="P70" s="261">
        <f>COUNTIF('活動記録 '!$H$9:$M$28,【選択肢】!K70)</f>
        <v>0</v>
      </c>
      <c r="S70" s="292" t="s">
        <v>464</v>
      </c>
      <c r="T70" s="290"/>
    </row>
    <row r="71" spans="11:20" ht="18" customHeight="1" x14ac:dyDescent="0.15">
      <c r="K71" s="295">
        <v>66</v>
      </c>
      <c r="L71" s="279" t="s">
        <v>454</v>
      </c>
      <c r="M71" s="279" t="s">
        <v>194</v>
      </c>
      <c r="N71" s="279" t="s">
        <v>47</v>
      </c>
      <c r="O71" s="279" t="s">
        <v>465</v>
      </c>
      <c r="P71" s="261">
        <f>COUNTIF('活動記録 '!$H$9:$M$28,【選択肢】!K71)</f>
        <v>0</v>
      </c>
      <c r="S71" s="915" t="s">
        <v>466</v>
      </c>
      <c r="T71" s="290"/>
    </row>
    <row r="72" spans="11:20" ht="18" customHeight="1" x14ac:dyDescent="0.15">
      <c r="K72" s="296">
        <v>100</v>
      </c>
      <c r="L72" s="296" t="s">
        <v>1219</v>
      </c>
      <c r="M72" s="296" t="s">
        <v>194</v>
      </c>
      <c r="N72" s="296" t="s">
        <v>1207</v>
      </c>
      <c r="O72" s="296" t="s">
        <v>1220</v>
      </c>
      <c r="P72" s="261">
        <f>COUNTIF('活動記録 '!$H$9:$M$28,【選択肢】!K72)</f>
        <v>0</v>
      </c>
      <c r="S72" s="914" t="s">
        <v>1224</v>
      </c>
      <c r="T72" s="291"/>
    </row>
    <row r="73" spans="11:20" ht="18" customHeight="1" x14ac:dyDescent="0.15">
      <c r="K73" s="910">
        <v>101</v>
      </c>
      <c r="L73" s="910" t="s">
        <v>454</v>
      </c>
      <c r="M73" s="910" t="s">
        <v>194</v>
      </c>
      <c r="N73" s="910" t="s">
        <v>1207</v>
      </c>
      <c r="O73" s="910" t="s">
        <v>1221</v>
      </c>
      <c r="P73" s="261">
        <f>COUNTIF('活動記録 '!$H$9:$M$28,【選択肢】!K73)</f>
        <v>0</v>
      </c>
      <c r="S73" s="912" t="s">
        <v>1225</v>
      </c>
      <c r="T73" s="291"/>
    </row>
    <row r="74" spans="11:20" x14ac:dyDescent="0.15">
      <c r="K74" s="296">
        <v>102</v>
      </c>
      <c r="L74" s="296" t="s">
        <v>1219</v>
      </c>
      <c r="M74" s="296" t="s">
        <v>194</v>
      </c>
      <c r="N74" s="296" t="s">
        <v>1207</v>
      </c>
      <c r="O74" s="296" t="s">
        <v>1222</v>
      </c>
      <c r="P74" s="261">
        <f>COUNTIF('活動記録 '!$H$9:$M$28,【選択肢】!K74)</f>
        <v>0</v>
      </c>
      <c r="S74" s="911" t="s">
        <v>1226</v>
      </c>
    </row>
    <row r="75" spans="11:20" x14ac:dyDescent="0.15">
      <c r="K75" s="297">
        <v>103</v>
      </c>
      <c r="L75" s="297" t="s">
        <v>454</v>
      </c>
      <c r="M75" s="297" t="s">
        <v>194</v>
      </c>
      <c r="N75" s="297" t="s">
        <v>1207</v>
      </c>
      <c r="O75" s="297" t="s">
        <v>1223</v>
      </c>
      <c r="P75" s="261">
        <f>COUNTIF('活動記録 '!$H$9:$M$28,【選択肢】!K75)</f>
        <v>0</v>
      </c>
      <c r="S75" s="913" t="s">
        <v>1227</v>
      </c>
    </row>
    <row r="76" spans="11:20" x14ac:dyDescent="0.15">
      <c r="K76" s="298"/>
      <c r="L76" s="298"/>
      <c r="M76" s="298" t="s">
        <v>467</v>
      </c>
      <c r="N76" s="298"/>
      <c r="O76" s="298"/>
      <c r="P76" s="299"/>
      <c r="S76" s="294"/>
    </row>
    <row r="77" spans="11:20" x14ac:dyDescent="0.15">
      <c r="S77" s="196" t="s">
        <v>1228</v>
      </c>
    </row>
    <row r="78" spans="11:20" x14ac:dyDescent="0.15">
      <c r="S78" s="929" t="s">
        <v>595</v>
      </c>
    </row>
    <row r="79" spans="11:20" x14ac:dyDescent="0.15">
      <c r="S79" s="929" t="s">
        <v>571</v>
      </c>
    </row>
    <row r="82" spans="11:11" x14ac:dyDescent="0.15">
      <c r="K82" s="300" t="s">
        <v>1228</v>
      </c>
    </row>
    <row r="83" spans="11:11" x14ac:dyDescent="0.15">
      <c r="K83" s="930" t="s">
        <v>576</v>
      </c>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D9" sqref="D9"/>
    </sheetView>
  </sheetViews>
  <sheetFormatPr defaultColWidth="9" defaultRowHeight="18.75" x14ac:dyDescent="0.15"/>
  <cols>
    <col min="1" max="2" width="2.75" style="334" customWidth="1"/>
    <col min="3" max="3" width="13" style="334" customWidth="1"/>
    <col min="4" max="4" width="13.75" style="334" customWidth="1"/>
    <col min="5" max="5" width="54.25" style="334" customWidth="1"/>
    <col min="6" max="6" width="2.625" style="334" customWidth="1"/>
    <col min="7" max="7" width="5.75" style="334" customWidth="1"/>
    <col min="8" max="16384" width="9" style="334"/>
  </cols>
  <sheetData>
    <row r="1" spans="1:257" ht="24" customHeight="1" x14ac:dyDescent="0.15">
      <c r="A1" s="417" t="s">
        <v>623</v>
      </c>
      <c r="B1" s="386"/>
      <c r="C1" s="386"/>
      <c r="D1" s="386"/>
      <c r="E1" s="386"/>
      <c r="F1" s="386"/>
    </row>
    <row r="2" spans="1:257" ht="36.75" customHeight="1" x14ac:dyDescent="0.15">
      <c r="B2" s="967" t="s">
        <v>622</v>
      </c>
      <c r="C2" s="967"/>
      <c r="D2" s="967"/>
      <c r="E2" s="967"/>
    </row>
    <row r="3" spans="1:257" ht="40.5" customHeight="1" x14ac:dyDescent="0.15">
      <c r="B3" s="967" t="s">
        <v>621</v>
      </c>
      <c r="C3" s="967"/>
      <c r="D3" s="967"/>
      <c r="E3" s="967"/>
    </row>
    <row r="4" spans="1:257" ht="23.25" customHeight="1" x14ac:dyDescent="0.15">
      <c r="A4" s="417" t="s">
        <v>603</v>
      </c>
      <c r="B4" s="387"/>
      <c r="C4" s="386"/>
      <c r="D4" s="387"/>
      <c r="E4" s="387"/>
      <c r="F4" s="386"/>
      <c r="G4" s="386"/>
      <c r="H4" s="386"/>
      <c r="I4" s="951"/>
      <c r="J4" s="951"/>
      <c r="K4" s="951"/>
      <c r="L4" s="951"/>
      <c r="M4" s="951"/>
      <c r="N4" s="951"/>
      <c r="O4" s="951"/>
      <c r="P4" s="951"/>
      <c r="Q4" s="951"/>
      <c r="R4" s="951"/>
      <c r="S4" s="951"/>
      <c r="T4" s="951"/>
      <c r="U4" s="951"/>
      <c r="V4" s="951"/>
      <c r="W4" s="951"/>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1"/>
      <c r="BH4" s="951"/>
      <c r="BI4" s="951"/>
      <c r="BJ4" s="951"/>
      <c r="BK4" s="951"/>
      <c r="BL4" s="951"/>
      <c r="BM4" s="951"/>
      <c r="BN4" s="951"/>
      <c r="BO4" s="951"/>
      <c r="BP4" s="951"/>
      <c r="BQ4" s="951"/>
      <c r="BR4" s="951"/>
      <c r="BS4" s="951"/>
      <c r="BT4" s="951"/>
      <c r="BU4" s="951"/>
      <c r="BV4" s="951"/>
      <c r="BW4" s="951"/>
      <c r="BX4" s="951"/>
      <c r="BY4" s="951"/>
      <c r="BZ4" s="951"/>
      <c r="CA4" s="951"/>
      <c r="CB4" s="951"/>
      <c r="CC4" s="951"/>
      <c r="CD4" s="951"/>
      <c r="CE4" s="951"/>
      <c r="CF4" s="951"/>
      <c r="CG4" s="951"/>
      <c r="CH4" s="951"/>
      <c r="CI4" s="951"/>
      <c r="CJ4" s="951"/>
      <c r="CK4" s="951"/>
      <c r="CL4" s="951"/>
      <c r="CM4" s="951"/>
      <c r="CN4" s="951"/>
      <c r="CO4" s="951"/>
      <c r="CP4" s="951"/>
      <c r="CQ4" s="951"/>
      <c r="CR4" s="951"/>
      <c r="CS4" s="951"/>
      <c r="CT4" s="951"/>
      <c r="CU4" s="951"/>
      <c r="CV4" s="951"/>
      <c r="CW4" s="951"/>
      <c r="CX4" s="951"/>
      <c r="CY4" s="951"/>
      <c r="CZ4" s="951"/>
      <c r="DA4" s="951"/>
      <c r="DB4" s="951"/>
      <c r="DC4" s="951"/>
      <c r="DD4" s="951"/>
      <c r="DE4" s="951"/>
      <c r="DF4" s="951"/>
      <c r="DG4" s="951"/>
      <c r="DH4" s="951"/>
      <c r="DI4" s="951"/>
      <c r="DJ4" s="951"/>
      <c r="DK4" s="951"/>
      <c r="DL4" s="951"/>
      <c r="DM4" s="951"/>
      <c r="DN4" s="951"/>
      <c r="DO4" s="951"/>
      <c r="DP4" s="951"/>
      <c r="DQ4" s="951"/>
      <c r="DR4" s="951"/>
      <c r="DS4" s="951"/>
      <c r="DT4" s="951"/>
      <c r="DU4" s="951"/>
      <c r="DV4" s="951"/>
      <c r="DW4" s="951"/>
      <c r="DX4" s="951"/>
      <c r="DY4" s="951"/>
      <c r="DZ4" s="951"/>
      <c r="EA4" s="951"/>
      <c r="EB4" s="951"/>
      <c r="EC4" s="951"/>
      <c r="ED4" s="951"/>
      <c r="EE4" s="951"/>
      <c r="EF4" s="951"/>
      <c r="EG4" s="951"/>
      <c r="EH4" s="951"/>
      <c r="EI4" s="951"/>
      <c r="EJ4" s="951"/>
      <c r="EK4" s="951"/>
      <c r="EL4" s="951"/>
      <c r="EM4" s="951"/>
      <c r="EN4" s="951"/>
      <c r="EO4" s="951"/>
      <c r="EP4" s="951"/>
      <c r="EQ4" s="951"/>
      <c r="ER4" s="951"/>
      <c r="ES4" s="951"/>
      <c r="ET4" s="951"/>
      <c r="EU4" s="951"/>
      <c r="EV4" s="951"/>
      <c r="EW4" s="951"/>
      <c r="EX4" s="951"/>
      <c r="EY4" s="951"/>
      <c r="EZ4" s="951"/>
      <c r="FA4" s="951"/>
      <c r="FB4" s="951"/>
      <c r="FC4" s="951"/>
      <c r="FD4" s="951"/>
      <c r="FE4" s="951"/>
      <c r="FF4" s="951"/>
      <c r="FG4" s="951"/>
      <c r="FH4" s="951"/>
      <c r="FI4" s="951"/>
      <c r="FJ4" s="951"/>
      <c r="FK4" s="951"/>
      <c r="FL4" s="951"/>
      <c r="FM4" s="951"/>
      <c r="FN4" s="951"/>
      <c r="FO4" s="951"/>
      <c r="FP4" s="951"/>
      <c r="FQ4" s="951"/>
      <c r="FR4" s="951"/>
      <c r="FS4" s="951"/>
      <c r="FT4" s="951"/>
      <c r="FU4" s="951"/>
      <c r="FV4" s="951"/>
      <c r="FW4" s="951"/>
      <c r="FX4" s="951"/>
      <c r="FY4" s="951"/>
      <c r="FZ4" s="951"/>
      <c r="GA4" s="951"/>
      <c r="GB4" s="951"/>
      <c r="GC4" s="951"/>
      <c r="GD4" s="951"/>
      <c r="GE4" s="951"/>
      <c r="GF4" s="951"/>
      <c r="GG4" s="951"/>
      <c r="GH4" s="951"/>
      <c r="GI4" s="951"/>
      <c r="GJ4" s="951"/>
      <c r="GK4" s="951"/>
      <c r="GL4" s="951"/>
      <c r="GM4" s="951"/>
      <c r="GN4" s="951"/>
      <c r="GO4" s="951"/>
      <c r="GP4" s="951"/>
      <c r="GQ4" s="951"/>
      <c r="GR4" s="951"/>
      <c r="GS4" s="951"/>
      <c r="GT4" s="951"/>
      <c r="GU4" s="951"/>
      <c r="GV4" s="951"/>
      <c r="GW4" s="951"/>
      <c r="GX4" s="951"/>
      <c r="GY4" s="951"/>
      <c r="GZ4" s="951"/>
      <c r="HA4" s="951"/>
      <c r="HB4" s="951"/>
      <c r="HC4" s="951"/>
      <c r="HD4" s="951"/>
      <c r="HE4" s="951"/>
      <c r="HF4" s="951"/>
      <c r="HG4" s="951"/>
      <c r="HH4" s="951"/>
      <c r="HI4" s="951"/>
      <c r="HJ4" s="951"/>
      <c r="HK4" s="951"/>
      <c r="HL4" s="951"/>
      <c r="HM4" s="951"/>
      <c r="HN4" s="951"/>
      <c r="HO4" s="951"/>
      <c r="HP4" s="951"/>
      <c r="HQ4" s="951"/>
      <c r="HR4" s="951"/>
      <c r="HS4" s="951"/>
      <c r="HT4" s="951"/>
      <c r="HU4" s="951"/>
      <c r="HV4" s="951"/>
      <c r="HW4" s="951"/>
      <c r="HX4" s="951"/>
      <c r="HY4" s="951"/>
      <c r="HZ4" s="951"/>
      <c r="IA4" s="951"/>
      <c r="IB4" s="951"/>
      <c r="IC4" s="951"/>
      <c r="ID4" s="951"/>
      <c r="IE4" s="951"/>
      <c r="IF4" s="951"/>
      <c r="IG4" s="951"/>
      <c r="IH4" s="951"/>
      <c r="II4" s="951"/>
      <c r="IJ4" s="951"/>
      <c r="IK4" s="951"/>
      <c r="IL4" s="951"/>
      <c r="IM4" s="951"/>
      <c r="IN4" s="951"/>
      <c r="IO4" s="951"/>
      <c r="IP4" s="951"/>
      <c r="IQ4" s="951"/>
      <c r="IR4" s="951"/>
      <c r="IS4" s="951"/>
      <c r="IT4" s="951"/>
      <c r="IU4" s="951"/>
      <c r="IV4" s="951"/>
      <c r="IW4" s="951"/>
    </row>
    <row r="5" spans="1:257" ht="25.5" customHeight="1" x14ac:dyDescent="0.15">
      <c r="A5" s="402" t="s">
        <v>602</v>
      </c>
    </row>
    <row r="6" spans="1:257" ht="25.5" customHeight="1" x14ac:dyDescent="0.15">
      <c r="B6" s="949" t="s">
        <v>559</v>
      </c>
      <c r="C6" s="950"/>
      <c r="D6" s="368" t="s">
        <v>558</v>
      </c>
      <c r="E6" s="368" t="s">
        <v>577</v>
      </c>
    </row>
    <row r="7" spans="1:257" ht="36" customHeight="1" x14ac:dyDescent="0.15">
      <c r="B7" s="399" t="s">
        <v>601</v>
      </c>
      <c r="C7" s="399"/>
      <c r="D7" s="399" t="s">
        <v>570</v>
      </c>
      <c r="E7" s="405" t="s">
        <v>600</v>
      </c>
    </row>
    <row r="8" spans="1:257" ht="36" customHeight="1" x14ac:dyDescent="0.15">
      <c r="B8" s="399" t="s">
        <v>599</v>
      </c>
      <c r="C8" s="399"/>
      <c r="D8" s="399" t="s">
        <v>570</v>
      </c>
      <c r="E8" s="405" t="s">
        <v>598</v>
      </c>
    </row>
    <row r="9" spans="1:257" ht="36" customHeight="1" x14ac:dyDescent="0.15">
      <c r="B9" s="416" t="s">
        <v>597</v>
      </c>
      <c r="C9" s="399"/>
      <c r="D9" s="399" t="s">
        <v>570</v>
      </c>
      <c r="E9" s="405" t="s">
        <v>596</v>
      </c>
    </row>
    <row r="10" spans="1:257" ht="36" customHeight="1" x14ac:dyDescent="0.15">
      <c r="A10" s="378"/>
      <c r="B10" s="411"/>
      <c r="C10" s="404" t="s">
        <v>595</v>
      </c>
      <c r="D10" s="416" t="s">
        <v>570</v>
      </c>
      <c r="E10" s="415" t="s">
        <v>594</v>
      </c>
    </row>
    <row r="11" spans="1:257" x14ac:dyDescent="0.15">
      <c r="A11" s="378"/>
      <c r="B11" s="411"/>
      <c r="C11" s="414" t="s">
        <v>620</v>
      </c>
      <c r="D11" s="413" t="s">
        <v>567</v>
      </c>
      <c r="E11" s="412" t="s">
        <v>619</v>
      </c>
    </row>
    <row r="12" spans="1:257" ht="29.1" customHeight="1" x14ac:dyDescent="0.15">
      <c r="A12" s="378"/>
      <c r="B12" s="411"/>
      <c r="C12" s="403" t="s">
        <v>591</v>
      </c>
      <c r="D12" s="399" t="s">
        <v>570</v>
      </c>
      <c r="E12" s="405" t="s">
        <v>590</v>
      </c>
    </row>
    <row r="13" spans="1:257" ht="29.1" customHeight="1" x14ac:dyDescent="0.15">
      <c r="A13" s="378"/>
      <c r="B13" s="411"/>
      <c r="C13" s="372" t="s">
        <v>589</v>
      </c>
      <c r="D13" s="379" t="s">
        <v>567</v>
      </c>
      <c r="E13" s="367" t="s">
        <v>588</v>
      </c>
    </row>
    <row r="14" spans="1:257" ht="29.1" customHeight="1" x14ac:dyDescent="0.15">
      <c r="A14" s="378"/>
      <c r="B14" s="410"/>
      <c r="C14" s="403" t="s">
        <v>277</v>
      </c>
      <c r="D14" s="974" t="s">
        <v>587</v>
      </c>
      <c r="E14" s="405" t="s">
        <v>586</v>
      </c>
    </row>
    <row r="15" spans="1:257" ht="29.1" customHeight="1" x14ac:dyDescent="0.15">
      <c r="B15" s="409" t="s">
        <v>580</v>
      </c>
      <c r="C15" s="409"/>
      <c r="D15" s="975"/>
      <c r="E15" s="408" t="s">
        <v>585</v>
      </c>
    </row>
    <row r="16" spans="1:257" ht="29.1" customHeight="1" x14ac:dyDescent="0.15">
      <c r="B16" s="976" t="s">
        <v>584</v>
      </c>
      <c r="C16" s="977"/>
      <c r="D16" s="399" t="s">
        <v>567</v>
      </c>
      <c r="E16" s="405" t="s">
        <v>583</v>
      </c>
    </row>
    <row r="17" spans="1:5" ht="29.1" customHeight="1" x14ac:dyDescent="0.15">
      <c r="B17" s="970" t="s">
        <v>582</v>
      </c>
      <c r="C17" s="971"/>
      <c r="D17" s="399" t="s">
        <v>567</v>
      </c>
      <c r="E17" s="405" t="s">
        <v>581</v>
      </c>
    </row>
    <row r="18" spans="1:5" ht="29.1" customHeight="1" x14ac:dyDescent="0.15">
      <c r="B18" s="407" t="s">
        <v>580</v>
      </c>
      <c r="C18" s="407"/>
      <c r="D18" s="407" t="s">
        <v>570</v>
      </c>
      <c r="E18" s="406" t="s">
        <v>579</v>
      </c>
    </row>
    <row r="19" spans="1:5" ht="6" customHeight="1" x14ac:dyDescent="0.15"/>
    <row r="20" spans="1:5" ht="17.25" customHeight="1" x14ac:dyDescent="0.15">
      <c r="A20" s="402" t="s">
        <v>578</v>
      </c>
    </row>
    <row r="21" spans="1:5" ht="24.75" customHeight="1" x14ac:dyDescent="0.15">
      <c r="B21" s="972" t="s">
        <v>559</v>
      </c>
      <c r="C21" s="973"/>
      <c r="D21" s="401" t="s">
        <v>558</v>
      </c>
      <c r="E21" s="401" t="s">
        <v>577</v>
      </c>
    </row>
    <row r="22" spans="1:5" ht="33" customHeight="1" x14ac:dyDescent="0.15">
      <c r="B22" s="403" t="s">
        <v>576</v>
      </c>
      <c r="C22" s="403"/>
      <c r="D22" s="399" t="s">
        <v>575</v>
      </c>
      <c r="E22" s="405" t="s">
        <v>574</v>
      </c>
    </row>
    <row r="23" spans="1:5" ht="24.75" customHeight="1" x14ac:dyDescent="0.15">
      <c r="B23" s="403" t="s">
        <v>573</v>
      </c>
      <c r="C23" s="403"/>
      <c r="D23" s="399" t="s">
        <v>570</v>
      </c>
      <c r="E23" s="399" t="s">
        <v>572</v>
      </c>
    </row>
    <row r="24" spans="1:5" ht="24.75" customHeight="1" x14ac:dyDescent="0.15">
      <c r="B24" s="404" t="s">
        <v>571</v>
      </c>
      <c r="C24" s="403"/>
      <c r="D24" s="399" t="s">
        <v>570</v>
      </c>
      <c r="E24" s="399" t="s">
        <v>569</v>
      </c>
    </row>
    <row r="25" spans="1:5" ht="19.5" customHeight="1" x14ac:dyDescent="0.15">
      <c r="B25" s="371"/>
      <c r="C25" s="370" t="s">
        <v>568</v>
      </c>
      <c r="D25" s="365" t="s">
        <v>567</v>
      </c>
      <c r="E25" s="369" t="s">
        <v>566</v>
      </c>
    </row>
    <row r="26" spans="1:5" ht="4.5" customHeight="1" x14ac:dyDescent="0.15"/>
    <row r="27" spans="1:5" ht="19.5" customHeight="1" x14ac:dyDescent="0.15">
      <c r="A27" s="402" t="s">
        <v>565</v>
      </c>
    </row>
    <row r="28" spans="1:5" ht="23.25" customHeight="1" x14ac:dyDescent="0.15">
      <c r="B28" s="972" t="s">
        <v>559</v>
      </c>
      <c r="C28" s="973"/>
      <c r="D28" s="401" t="s">
        <v>558</v>
      </c>
      <c r="E28" s="401" t="s">
        <v>212</v>
      </c>
    </row>
    <row r="29" spans="1:5" ht="24.75" customHeight="1" x14ac:dyDescent="0.15">
      <c r="B29" s="968" t="s">
        <v>564</v>
      </c>
      <c r="C29" s="969"/>
      <c r="D29" s="400"/>
      <c r="E29" s="399" t="s">
        <v>563</v>
      </c>
    </row>
    <row r="30" spans="1:5" ht="24.75" customHeight="1" x14ac:dyDescent="0.15">
      <c r="B30" s="399" t="s">
        <v>562</v>
      </c>
      <c r="C30" s="399"/>
      <c r="D30" s="400"/>
      <c r="E30" s="399" t="s">
        <v>561</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27"/>
  <sheetViews>
    <sheetView showGridLines="0" view="pageBreakPreview" zoomScale="90" zoomScaleNormal="90" zoomScaleSheetLayoutView="90" workbookViewId="0">
      <selection activeCell="E15" sqref="E15"/>
    </sheetView>
  </sheetViews>
  <sheetFormatPr defaultColWidth="9" defaultRowHeight="14.25" x14ac:dyDescent="0.15"/>
  <cols>
    <col min="1" max="1" width="5.5" style="418" customWidth="1"/>
    <col min="2" max="2" width="6.375" style="418" customWidth="1"/>
    <col min="3" max="3" width="4.125" style="418" customWidth="1"/>
    <col min="4" max="4" width="43.75" style="418" customWidth="1"/>
    <col min="5" max="5" width="22.375" style="418" customWidth="1"/>
    <col min="6" max="6" width="9.5" style="418" customWidth="1"/>
    <col min="7" max="11" width="4.25" style="418" customWidth="1"/>
    <col min="12" max="17" width="2.625" style="418" customWidth="1"/>
    <col min="18" max="16384" width="9" style="418"/>
  </cols>
  <sheetData>
    <row r="1" spans="1:30" ht="18.75" customHeight="1" x14ac:dyDescent="0.15">
      <c r="A1" s="418" t="s">
        <v>638</v>
      </c>
      <c r="Q1" s="433"/>
      <c r="R1" s="433"/>
      <c r="AD1" s="418" t="s">
        <v>637</v>
      </c>
    </row>
    <row r="2" spans="1:30" ht="18.75" customHeight="1" x14ac:dyDescent="0.15">
      <c r="A2" s="895" t="s">
        <v>1201</v>
      </c>
      <c r="B2" s="896"/>
      <c r="C2" s="896"/>
      <c r="D2" s="896"/>
      <c r="E2" s="897" t="s">
        <v>1202</v>
      </c>
      <c r="F2" s="898"/>
      <c r="Q2" s="433"/>
      <c r="R2" s="433"/>
    </row>
    <row r="3" spans="1:30" ht="27.75" customHeight="1" x14ac:dyDescent="0.15">
      <c r="A3" s="430"/>
      <c r="E3" s="805" t="s">
        <v>1235</v>
      </c>
      <c r="Q3" s="433"/>
      <c r="R3" s="433"/>
    </row>
    <row r="4" spans="1:30" s="423" customFormat="1" ht="25.5" customHeight="1" x14ac:dyDescent="0.15">
      <c r="A4" s="979" t="str">
        <f>'はじめに（PC）'!D3</f>
        <v>橋本市</v>
      </c>
      <c r="B4" s="979"/>
      <c r="C4" s="979"/>
      <c r="D4" s="432" t="s">
        <v>636</v>
      </c>
      <c r="E4" s="425"/>
      <c r="F4" s="418"/>
      <c r="G4" s="418"/>
    </row>
    <row r="5" spans="1:30" s="423" customFormat="1" ht="29.25" customHeight="1" x14ac:dyDescent="0.15">
      <c r="A5" s="431"/>
      <c r="B5" s="431"/>
      <c r="C5" s="431"/>
      <c r="D5" s="431"/>
      <c r="E5" s="431"/>
      <c r="F5" s="418"/>
      <c r="G5" s="418"/>
      <c r="H5" s="418"/>
      <c r="I5" s="418"/>
      <c r="J5" s="418"/>
      <c r="K5" s="418"/>
      <c r="L5" s="418"/>
      <c r="M5" s="418"/>
      <c r="N5" s="418"/>
      <c r="O5" s="418"/>
      <c r="P5" s="418"/>
      <c r="Q5" s="418"/>
    </row>
    <row r="6" spans="1:30" ht="24" customHeight="1" x14ac:dyDescent="0.15">
      <c r="A6" s="428"/>
      <c r="B6" s="428"/>
      <c r="C6" s="428"/>
      <c r="D6" s="428"/>
      <c r="E6" s="803" t="str">
        <f>'はじめに（PC）'!D4&amp;""</f>
        <v/>
      </c>
    </row>
    <row r="7" spans="1:30" ht="24" customHeight="1" x14ac:dyDescent="0.15">
      <c r="A7" s="428"/>
      <c r="B7" s="428"/>
      <c r="C7" s="428"/>
      <c r="D7" s="428"/>
      <c r="E7" s="804" t="str">
        <f>'はじめに（PC）'!D5&amp;""</f>
        <v/>
      </c>
      <c r="F7" s="429"/>
    </row>
    <row r="8" spans="1:30" ht="26.25" customHeight="1" x14ac:dyDescent="0.15">
      <c r="A8" s="428"/>
      <c r="B8" s="428"/>
      <c r="C8" s="428"/>
      <c r="D8" s="428"/>
      <c r="E8" s="425"/>
    </row>
    <row r="9" spans="1:30" s="423" customFormat="1" ht="25.5" customHeight="1" x14ac:dyDescent="0.15">
      <c r="A9" s="426"/>
      <c r="B9" s="425"/>
      <c r="C9" s="425"/>
      <c r="D9" s="425"/>
      <c r="E9" s="425"/>
      <c r="F9" s="418"/>
      <c r="G9" s="418"/>
    </row>
    <row r="10" spans="1:30" s="423" customFormat="1" ht="25.5" customHeight="1" x14ac:dyDescent="0.15">
      <c r="A10" s="426"/>
      <c r="B10" s="427" t="s">
        <v>635</v>
      </c>
      <c r="C10" s="427"/>
      <c r="D10" s="427"/>
      <c r="E10" s="427"/>
      <c r="F10" s="418"/>
      <c r="G10" s="418"/>
    </row>
    <row r="11" spans="1:30" s="423" customFormat="1" ht="25.5" customHeight="1" x14ac:dyDescent="0.15">
      <c r="A11" s="426"/>
      <c r="B11" s="425"/>
      <c r="C11" s="425"/>
      <c r="D11" s="425"/>
      <c r="E11" s="425"/>
      <c r="F11" s="418"/>
      <c r="G11" s="418"/>
    </row>
    <row r="12" spans="1:30" s="419" customFormat="1" ht="45.75" customHeight="1" x14ac:dyDescent="0.15">
      <c r="A12" s="980" t="s">
        <v>634</v>
      </c>
      <c r="B12" s="980"/>
      <c r="C12" s="980"/>
      <c r="D12" s="980"/>
      <c r="E12" s="980"/>
      <c r="F12" s="980"/>
    </row>
    <row r="13" spans="1:30" s="419" customFormat="1" ht="18" customHeight="1" x14ac:dyDescent="0.15"/>
    <row r="14" spans="1:30" s="423" customFormat="1" ht="25.5" customHeight="1" x14ac:dyDescent="0.15">
      <c r="A14" s="981" t="s">
        <v>633</v>
      </c>
      <c r="B14" s="981"/>
      <c r="C14" s="981"/>
      <c r="D14" s="981"/>
      <c r="E14" s="981"/>
      <c r="F14" s="418"/>
      <c r="G14" s="418"/>
      <c r="H14" s="418"/>
      <c r="I14" s="418"/>
      <c r="J14" s="418"/>
    </row>
    <row r="15" spans="1:30" s="419" customFormat="1" ht="24.75" customHeight="1" x14ac:dyDescent="0.15">
      <c r="B15" s="419" t="s">
        <v>632</v>
      </c>
    </row>
    <row r="16" spans="1:30" s="423" customFormat="1" ht="24.75" customHeight="1" x14ac:dyDescent="0.15">
      <c r="A16" s="424"/>
      <c r="B16" s="421"/>
      <c r="C16" s="421"/>
      <c r="D16" s="421"/>
      <c r="E16" s="424"/>
      <c r="F16" s="424"/>
      <c r="G16" s="424"/>
      <c r="H16" s="424"/>
      <c r="I16" s="424"/>
      <c r="J16" s="424"/>
    </row>
    <row r="17" spans="2:5" s="419" customFormat="1" ht="24.75" customHeight="1" x14ac:dyDescent="0.15">
      <c r="B17" s="419" t="s">
        <v>631</v>
      </c>
    </row>
    <row r="18" spans="2:5" ht="24.75" customHeight="1" x14ac:dyDescent="0.15">
      <c r="C18" s="422" t="s">
        <v>630</v>
      </c>
      <c r="D18" s="978" t="s">
        <v>629</v>
      </c>
      <c r="E18" s="978"/>
    </row>
    <row r="19" spans="2:5" ht="24.75" customHeight="1" x14ac:dyDescent="0.15">
      <c r="C19" s="420" t="s">
        <v>625</v>
      </c>
      <c r="D19" s="978" t="s">
        <v>628</v>
      </c>
      <c r="E19" s="978"/>
    </row>
    <row r="20" spans="2:5" ht="24.75" customHeight="1" x14ac:dyDescent="0.15">
      <c r="C20" s="420" t="s">
        <v>625</v>
      </c>
      <c r="D20" s="978" t="s">
        <v>627</v>
      </c>
      <c r="E20" s="978"/>
    </row>
    <row r="21" spans="2:5" ht="24.75" customHeight="1" x14ac:dyDescent="0.15">
      <c r="B21" s="421"/>
    </row>
    <row r="22" spans="2:5" s="419" customFormat="1" ht="24.75" customHeight="1" x14ac:dyDescent="0.15">
      <c r="B22" s="419" t="s">
        <v>626</v>
      </c>
    </row>
    <row r="23" spans="2:5" s="419" customFormat="1" ht="24.75" customHeight="1" x14ac:dyDescent="0.15">
      <c r="C23" s="420" t="s">
        <v>625</v>
      </c>
      <c r="D23" s="419" t="s">
        <v>624</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48"/>
  <sheetViews>
    <sheetView showGridLines="0" view="pageBreakPreview" zoomScale="85" zoomScaleNormal="100" zoomScaleSheetLayoutView="85" workbookViewId="0">
      <selection activeCell="K9" sqref="K9"/>
    </sheetView>
  </sheetViews>
  <sheetFormatPr defaultColWidth="9" defaultRowHeight="18" customHeight="1" x14ac:dyDescent="0.15"/>
  <cols>
    <col min="1" max="2" width="2.5" style="434" customWidth="1"/>
    <col min="3" max="3" width="4.75" style="434" customWidth="1"/>
    <col min="4" max="4" width="5" style="434" customWidth="1"/>
    <col min="5" max="5" width="38.875" style="434" customWidth="1"/>
    <col min="6" max="6" width="23.625" style="434" customWidth="1"/>
    <col min="7" max="7" width="6.25" style="434" customWidth="1"/>
    <col min="8" max="8" width="3.5" style="434" customWidth="1"/>
    <col min="9" max="9" width="9" style="434"/>
    <col min="10" max="10" width="5.75" style="434" customWidth="1"/>
    <col min="11" max="16384" width="9" style="434"/>
  </cols>
  <sheetData>
    <row r="1" spans="1:7" ht="18" customHeight="1" x14ac:dyDescent="0.15">
      <c r="A1" s="430" t="s">
        <v>671</v>
      </c>
    </row>
    <row r="2" spans="1:7" ht="18" customHeight="1" x14ac:dyDescent="0.15">
      <c r="A2" s="430" t="s">
        <v>1201</v>
      </c>
    </row>
    <row r="3" spans="1:7" ht="18" customHeight="1" x14ac:dyDescent="0.15">
      <c r="G3" s="439" t="s">
        <v>1203</v>
      </c>
    </row>
    <row r="4" spans="1:7" ht="18" customHeight="1" x14ac:dyDescent="0.15">
      <c r="A4" s="982" t="s">
        <v>670</v>
      </c>
      <c r="B4" s="982"/>
      <c r="C4" s="982"/>
      <c r="D4" s="982"/>
      <c r="E4" s="982"/>
      <c r="F4" s="982"/>
      <c r="G4" s="982"/>
    </row>
    <row r="6" spans="1:7" ht="18" customHeight="1" x14ac:dyDescent="0.15">
      <c r="F6" s="983" t="str">
        <f>'様式第1-1号'!E3</f>
        <v>令和　年　月　日</v>
      </c>
      <c r="G6" s="983"/>
    </row>
    <row r="7" spans="1:7" ht="17.25" customHeight="1" x14ac:dyDescent="0.15">
      <c r="F7" s="988" t="str">
        <f>'はじめに（PC）'!D4&amp;""</f>
        <v/>
      </c>
      <c r="G7" s="988"/>
    </row>
    <row r="8" spans="1:7" ht="9.75" customHeight="1" x14ac:dyDescent="0.15"/>
    <row r="9" spans="1:7" ht="18" customHeight="1" x14ac:dyDescent="0.15">
      <c r="A9" s="436" t="s">
        <v>669</v>
      </c>
      <c r="B9" s="436"/>
    </row>
    <row r="10" spans="1:7" ht="18" customHeight="1" x14ac:dyDescent="0.15">
      <c r="A10" s="434" t="s">
        <v>668</v>
      </c>
    </row>
    <row r="11" spans="1:7" ht="36.75" customHeight="1" x14ac:dyDescent="0.15">
      <c r="B11" s="984" t="s">
        <v>667</v>
      </c>
      <c r="C11" s="984"/>
      <c r="D11" s="984"/>
      <c r="E11" s="984"/>
      <c r="F11" s="984"/>
      <c r="G11" s="984"/>
    </row>
    <row r="12" spans="1:7" ht="18" customHeight="1" x14ac:dyDescent="0.15">
      <c r="A12" s="434" t="s">
        <v>666</v>
      </c>
    </row>
    <row r="13" spans="1:7" ht="38.25" customHeight="1" x14ac:dyDescent="0.15">
      <c r="B13" s="984" t="s">
        <v>665</v>
      </c>
      <c r="C13" s="984"/>
      <c r="D13" s="984"/>
      <c r="E13" s="984"/>
      <c r="F13" s="984"/>
      <c r="G13" s="984"/>
    </row>
    <row r="14" spans="1:7" ht="18" customHeight="1" x14ac:dyDescent="0.15">
      <c r="A14" s="436" t="s">
        <v>664</v>
      </c>
      <c r="B14" s="436"/>
    </row>
    <row r="15" spans="1:7" ht="18" customHeight="1" x14ac:dyDescent="0.15">
      <c r="A15" s="434" t="s">
        <v>663</v>
      </c>
    </row>
    <row r="16" spans="1:7" ht="18" customHeight="1" x14ac:dyDescent="0.15">
      <c r="A16" s="434" t="s">
        <v>662</v>
      </c>
    </row>
    <row r="17" spans="1:7" ht="18" customHeight="1" x14ac:dyDescent="0.15">
      <c r="C17" s="985" t="s">
        <v>661</v>
      </c>
      <c r="D17" s="986"/>
      <c r="E17" s="986"/>
      <c r="F17" s="986"/>
      <c r="G17" s="987"/>
    </row>
    <row r="18" spans="1:7" ht="18" customHeight="1" x14ac:dyDescent="0.15">
      <c r="C18" s="438"/>
      <c r="D18" s="992" t="s">
        <v>659</v>
      </c>
      <c r="E18" s="993" t="s">
        <v>660</v>
      </c>
      <c r="F18" s="993"/>
      <c r="G18" s="993"/>
    </row>
    <row r="19" spans="1:7" ht="40.5" customHeight="1" x14ac:dyDescent="0.15">
      <c r="C19" s="438"/>
      <c r="D19" s="992"/>
      <c r="E19" s="993"/>
      <c r="F19" s="993"/>
      <c r="G19" s="993"/>
    </row>
    <row r="20" spans="1:7" ht="18" customHeight="1" x14ac:dyDescent="0.15">
      <c r="C20" s="438"/>
      <c r="D20" s="992"/>
      <c r="E20" s="993" t="s">
        <v>658</v>
      </c>
      <c r="F20" s="993"/>
      <c r="G20" s="993"/>
    </row>
    <row r="21" spans="1:7" ht="27.75" customHeight="1" x14ac:dyDescent="0.15">
      <c r="C21" s="438"/>
      <c r="D21" s="992"/>
      <c r="E21" s="993"/>
      <c r="F21" s="993"/>
      <c r="G21" s="993"/>
    </row>
    <row r="22" spans="1:7" ht="18" customHeight="1" x14ac:dyDescent="0.15">
      <c r="C22" s="925"/>
      <c r="D22" s="989" t="s">
        <v>657</v>
      </c>
      <c r="E22" s="989"/>
      <c r="F22" s="989"/>
      <c r="G22" s="989"/>
    </row>
    <row r="23" spans="1:7" ht="18" customHeight="1" x14ac:dyDescent="0.15">
      <c r="C23" s="925"/>
      <c r="D23" s="989" t="s">
        <v>656</v>
      </c>
      <c r="E23" s="989"/>
      <c r="F23" s="989"/>
      <c r="G23" s="989"/>
    </row>
    <row r="24" spans="1:7" ht="18" customHeight="1" x14ac:dyDescent="0.15">
      <c r="C24" s="925"/>
      <c r="D24" s="989" t="s">
        <v>655</v>
      </c>
      <c r="E24" s="989"/>
      <c r="F24" s="989"/>
      <c r="G24" s="989"/>
    </row>
    <row r="25" spans="1:7" ht="5.0999999999999996" customHeight="1" x14ac:dyDescent="0.15">
      <c r="C25" s="437"/>
    </row>
    <row r="26" spans="1:7" ht="18" customHeight="1" x14ac:dyDescent="0.15">
      <c r="A26" s="434" t="s">
        <v>654</v>
      </c>
    </row>
    <row r="27" spans="1:7" ht="18" customHeight="1" x14ac:dyDescent="0.15">
      <c r="C27" s="990" t="s">
        <v>653</v>
      </c>
      <c r="D27" s="990"/>
      <c r="E27" s="990"/>
      <c r="F27" s="990"/>
      <c r="G27" s="990"/>
    </row>
    <row r="28" spans="1:7" ht="18" customHeight="1" x14ac:dyDescent="0.15">
      <c r="C28" s="990"/>
      <c r="D28" s="990"/>
      <c r="E28" s="990"/>
      <c r="F28" s="990"/>
      <c r="G28" s="990"/>
    </row>
    <row r="29" spans="1:7" ht="18" customHeight="1" x14ac:dyDescent="0.15">
      <c r="A29" s="434" t="s">
        <v>652</v>
      </c>
    </row>
    <row r="30" spans="1:7" ht="18" customHeight="1" x14ac:dyDescent="0.15">
      <c r="A30" s="434" t="s">
        <v>651</v>
      </c>
    </row>
    <row r="31" spans="1:7" ht="18" customHeight="1" x14ac:dyDescent="0.15">
      <c r="A31" s="434" t="s">
        <v>650</v>
      </c>
    </row>
    <row r="32" spans="1:7" ht="18" customHeight="1" x14ac:dyDescent="0.15">
      <c r="C32" s="990" t="s">
        <v>649</v>
      </c>
      <c r="D32" s="994"/>
      <c r="E32" s="994"/>
      <c r="F32" s="994"/>
      <c r="G32" s="994"/>
    </row>
    <row r="33" spans="1:7" ht="18" customHeight="1" x14ac:dyDescent="0.15">
      <c r="C33" s="994"/>
      <c r="D33" s="994"/>
      <c r="E33" s="994"/>
      <c r="F33" s="994"/>
      <c r="G33" s="994"/>
    </row>
    <row r="34" spans="1:7" ht="18" customHeight="1" x14ac:dyDescent="0.15">
      <c r="A34" s="434" t="s">
        <v>648</v>
      </c>
    </row>
    <row r="35" spans="1:7" ht="18" customHeight="1" x14ac:dyDescent="0.15">
      <c r="C35" s="806" t="s">
        <v>647</v>
      </c>
      <c r="D35" s="806"/>
      <c r="E35" s="806"/>
      <c r="F35" s="806"/>
      <c r="G35" s="806"/>
    </row>
    <row r="36" spans="1:7" ht="18" customHeight="1" x14ac:dyDescent="0.15">
      <c r="C36" s="994" t="s">
        <v>646</v>
      </c>
      <c r="D36" s="994"/>
      <c r="E36" s="994"/>
      <c r="F36" s="994"/>
      <c r="G36" s="994"/>
    </row>
    <row r="37" spans="1:7" ht="18" customHeight="1" x14ac:dyDescent="0.15">
      <c r="C37" s="806" t="s">
        <v>645</v>
      </c>
      <c r="D37" s="806"/>
      <c r="E37" s="806"/>
      <c r="F37" s="806"/>
      <c r="G37" s="806"/>
    </row>
    <row r="38" spans="1:7" ht="41.25" customHeight="1" x14ac:dyDescent="0.15">
      <c r="C38" s="990" t="s">
        <v>644</v>
      </c>
      <c r="D38" s="990"/>
      <c r="E38" s="990"/>
      <c r="F38" s="990"/>
      <c r="G38" s="990"/>
    </row>
    <row r="39" spans="1:7" ht="18" customHeight="1" x14ac:dyDescent="0.15">
      <c r="A39" s="436" t="s">
        <v>643</v>
      </c>
      <c r="B39" s="436"/>
    </row>
    <row r="40" spans="1:7" ht="18" customHeight="1" x14ac:dyDescent="0.15">
      <c r="C40" s="806" t="s">
        <v>642</v>
      </c>
      <c r="D40" s="806"/>
      <c r="E40" s="806"/>
      <c r="F40" s="806"/>
      <c r="G40" s="806"/>
    </row>
    <row r="41" spans="1:7" ht="5.0999999999999996" customHeight="1" x14ac:dyDescent="0.15"/>
    <row r="42" spans="1:7" ht="18" customHeight="1" x14ac:dyDescent="0.15">
      <c r="A42" s="436" t="s">
        <v>641</v>
      </c>
      <c r="B42" s="436"/>
    </row>
    <row r="43" spans="1:7" ht="18" customHeight="1" x14ac:dyDescent="0.15">
      <c r="C43" s="990" t="s">
        <v>640</v>
      </c>
      <c r="D43" s="990"/>
      <c r="E43" s="990"/>
      <c r="F43" s="990"/>
      <c r="G43" s="990"/>
    </row>
    <row r="44" spans="1:7" ht="29.25" customHeight="1" x14ac:dyDescent="0.15">
      <c r="B44" s="435"/>
      <c r="C44" s="990"/>
      <c r="D44" s="990"/>
      <c r="E44" s="990"/>
      <c r="F44" s="990"/>
      <c r="G44" s="990"/>
    </row>
    <row r="45" spans="1:7" ht="14.45" customHeight="1" x14ac:dyDescent="0.15"/>
    <row r="46" spans="1:7" ht="18" customHeight="1" x14ac:dyDescent="0.15">
      <c r="A46" s="434" t="s">
        <v>16</v>
      </c>
    </row>
    <row r="47" spans="1:7" ht="18" customHeight="1" x14ac:dyDescent="0.15">
      <c r="B47" s="991" t="s">
        <v>639</v>
      </c>
      <c r="C47" s="991"/>
      <c r="D47" s="991"/>
      <c r="E47" s="991"/>
      <c r="F47" s="991"/>
      <c r="G47" s="991"/>
    </row>
    <row r="48" spans="1:7" ht="43.15" customHeight="1" x14ac:dyDescent="0.15">
      <c r="B48" s="991"/>
      <c r="C48" s="991"/>
      <c r="D48" s="991"/>
      <c r="E48" s="991"/>
      <c r="F48" s="991"/>
      <c r="G48" s="991"/>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printOptions horizontalCentered="1"/>
  <pageMargins left="0.59055118110236227" right="0.39370078740157483" top="0.59055118110236227" bottom="0.19685039370078741" header="0.31496062992125984" footer="0.31496062992125984"/>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【選択肢】!$B$3:$B$4</xm:f>
          </x14:formula1>
          <xm:sqref>D18:D21 C22:C24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321"/>
  <sheetViews>
    <sheetView showGridLines="0" view="pageBreakPreview" zoomScaleNormal="100" zoomScaleSheetLayoutView="100" workbookViewId="0">
      <selection activeCell="R7" sqref="R7"/>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540</v>
      </c>
      <c r="D1" s="3"/>
    </row>
    <row r="2" spans="1:16" s="306" customFormat="1" ht="24" customHeight="1" x14ac:dyDescent="0.15">
      <c r="A2" s="347" t="s">
        <v>1201</v>
      </c>
      <c r="D2" s="723"/>
      <c r="N2" s="752" t="s">
        <v>1203</v>
      </c>
    </row>
    <row r="3" spans="1:16" s="2" customFormat="1" ht="42.75" customHeight="1" x14ac:dyDescent="0.15">
      <c r="A3" s="4"/>
      <c r="D3" s="3"/>
      <c r="E3" s="5"/>
      <c r="M3" s="1000" t="str">
        <f>'様式第1-1号'!E3</f>
        <v>令和　年　月　日</v>
      </c>
      <c r="N3" s="1001"/>
    </row>
    <row r="4" spans="1:16" s="2" customFormat="1" ht="76.5" customHeight="1" x14ac:dyDescent="0.15">
      <c r="B4" s="1002" t="s">
        <v>0</v>
      </c>
      <c r="C4" s="1003"/>
      <c r="D4" s="1003"/>
      <c r="E4" s="1003"/>
      <c r="F4" s="1003"/>
      <c r="G4" s="1003"/>
      <c r="H4" s="1003"/>
      <c r="I4" s="1003"/>
      <c r="J4" s="1003"/>
      <c r="K4" s="1003"/>
      <c r="L4" s="1003"/>
      <c r="M4" s="1003"/>
      <c r="N4" s="1003"/>
    </row>
    <row r="5" spans="1:16" s="2" customFormat="1" ht="21.75" customHeight="1" x14ac:dyDescent="0.15">
      <c r="B5" s="6"/>
      <c r="C5" s="6"/>
      <c r="D5" s="6"/>
      <c r="E5" s="6"/>
      <c r="F5" s="7"/>
      <c r="G5" s="7"/>
      <c r="H5" s="7"/>
      <c r="I5" s="7"/>
      <c r="J5" s="7"/>
      <c r="K5" s="7"/>
      <c r="L5" s="7"/>
      <c r="M5" s="7"/>
      <c r="N5" s="7"/>
    </row>
    <row r="6" spans="1:16" s="2" customFormat="1" ht="21.75" customHeight="1" x14ac:dyDescent="0.15">
      <c r="D6" s="995" t="s">
        <v>1</v>
      </c>
      <c r="E6" s="995"/>
      <c r="F6" s="996"/>
      <c r="G6" s="997"/>
      <c r="H6" s="997"/>
      <c r="I6" s="997"/>
      <c r="J6" s="997"/>
      <c r="K6" s="997"/>
      <c r="L6" s="998"/>
    </row>
    <row r="7" spans="1:16" s="2" customFormat="1" ht="30.75" customHeight="1" x14ac:dyDescent="0.15">
      <c r="D7" s="999" t="s">
        <v>2</v>
      </c>
      <c r="E7" s="999"/>
      <c r="F7" s="1004" t="str">
        <f>'はじめに（PC）'!D4&amp;""</f>
        <v/>
      </c>
      <c r="G7" s="1005"/>
      <c r="H7" s="1005"/>
      <c r="I7" s="1005"/>
      <c r="J7" s="1005"/>
      <c r="K7" s="1005"/>
      <c r="L7" s="1006"/>
      <c r="P7" s="8"/>
    </row>
    <row r="8" spans="1:16" s="2" customFormat="1" ht="11.25" customHeight="1" x14ac:dyDescent="0.15">
      <c r="D8" s="359"/>
      <c r="E8" s="359"/>
      <c r="F8" s="9"/>
      <c r="G8" s="10"/>
      <c r="H8" s="10"/>
      <c r="I8" s="10"/>
      <c r="J8" s="10"/>
      <c r="K8" s="10"/>
      <c r="L8" s="10"/>
    </row>
    <row r="9" spans="1:16" s="2" customFormat="1" ht="19.5" customHeight="1" x14ac:dyDescent="0.15">
      <c r="D9" s="995" t="s">
        <v>1</v>
      </c>
      <c r="E9" s="995"/>
      <c r="F9" s="996"/>
      <c r="G9" s="997"/>
      <c r="H9" s="997"/>
      <c r="I9" s="997"/>
      <c r="J9" s="997"/>
      <c r="K9" s="997"/>
      <c r="L9" s="998"/>
    </row>
    <row r="10" spans="1:16" s="2" customFormat="1" ht="30.75" customHeight="1" x14ac:dyDescent="0.15">
      <c r="D10" s="999" t="s">
        <v>3</v>
      </c>
      <c r="E10" s="999"/>
      <c r="F10" s="1004" t="str">
        <f>'はじめに（PC）'!D5&amp;""</f>
        <v/>
      </c>
      <c r="G10" s="1005"/>
      <c r="H10" s="1005"/>
      <c r="I10" s="1005"/>
      <c r="J10" s="1005"/>
      <c r="K10" s="1005"/>
      <c r="L10" s="1006"/>
      <c r="P10" s="8"/>
    </row>
    <row r="11" spans="1:16" s="2" customFormat="1" ht="11.25" customHeight="1" x14ac:dyDescent="0.15">
      <c r="D11" s="359"/>
      <c r="E11" s="359"/>
      <c r="F11" s="11"/>
      <c r="H11" s="11"/>
      <c r="I11" s="11"/>
      <c r="J11" s="11"/>
      <c r="K11" s="11"/>
      <c r="L11" s="11"/>
    </row>
    <row r="12" spans="1:16" s="2" customFormat="1" ht="21.75" customHeight="1" x14ac:dyDescent="0.15">
      <c r="D12" s="995" t="s">
        <v>4</v>
      </c>
      <c r="E12" s="995"/>
      <c r="F12" s="996"/>
      <c r="G12" s="997"/>
      <c r="H12" s="997"/>
      <c r="I12" s="997"/>
      <c r="J12" s="997"/>
      <c r="K12" s="997"/>
      <c r="L12" s="998"/>
    </row>
    <row r="13" spans="1:16" s="2" customFormat="1" ht="30.75" customHeight="1" x14ac:dyDescent="0.15">
      <c r="D13" s="999" t="s">
        <v>5</v>
      </c>
      <c r="E13" s="999"/>
      <c r="F13" s="1004" t="str">
        <f>'はじめに（PC）'!D6&amp;""</f>
        <v/>
      </c>
      <c r="G13" s="1005"/>
      <c r="H13" s="1005"/>
      <c r="I13" s="1005"/>
      <c r="J13" s="1005"/>
      <c r="K13" s="1005"/>
      <c r="L13" s="1006"/>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018" t="s">
        <v>7</v>
      </c>
      <c r="F16" s="1018"/>
      <c r="G16" s="1018"/>
      <c r="H16" s="1018"/>
      <c r="I16" s="1018"/>
      <c r="J16" s="1018"/>
      <c r="K16" s="1018"/>
      <c r="L16" s="1018"/>
      <c r="M16" s="1018"/>
      <c r="N16" s="1018"/>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468</v>
      </c>
      <c r="E19" s="1019" t="s">
        <v>9</v>
      </c>
      <c r="F19" s="1020"/>
      <c r="G19" s="1020"/>
      <c r="H19" s="1020"/>
      <c r="I19" s="1020"/>
      <c r="J19" s="1020"/>
      <c r="K19" s="1020"/>
      <c r="L19" s="1021"/>
      <c r="M19" s="18" t="s">
        <v>10</v>
      </c>
    </row>
    <row r="20" spans="1:35" s="2" customFormat="1" ht="21.75" customHeight="1" x14ac:dyDescent="0.15">
      <c r="D20" s="19" t="s">
        <v>469</v>
      </c>
      <c r="E20" s="1019" t="s">
        <v>11</v>
      </c>
      <c r="F20" s="1020"/>
      <c r="G20" s="1020"/>
      <c r="H20" s="1020"/>
      <c r="I20" s="1020"/>
      <c r="J20" s="1020"/>
      <c r="K20" s="1020"/>
      <c r="L20" s="1021"/>
      <c r="M20" s="18" t="s">
        <v>12</v>
      </c>
    </row>
    <row r="21" spans="1:35" s="2" customFormat="1" ht="21.75" customHeight="1" x14ac:dyDescent="0.15">
      <c r="D21" s="19" t="s">
        <v>469</v>
      </c>
      <c r="E21" s="1019" t="s">
        <v>13</v>
      </c>
      <c r="F21" s="1020"/>
      <c r="G21" s="1020"/>
      <c r="H21" s="1020"/>
      <c r="I21" s="1020"/>
      <c r="J21" s="1020"/>
      <c r="K21" s="1020"/>
      <c r="L21" s="1021"/>
      <c r="M21" s="18" t="s">
        <v>12</v>
      </c>
    </row>
    <row r="22" spans="1:35" s="2" customFormat="1" ht="21.75" customHeight="1" x14ac:dyDescent="0.15">
      <c r="D22" s="19" t="s">
        <v>469</v>
      </c>
      <c r="E22" s="1007" t="s">
        <v>14</v>
      </c>
      <c r="F22" s="1008"/>
      <c r="G22" s="1008"/>
      <c r="H22" s="1008"/>
      <c r="I22" s="1008"/>
      <c r="J22" s="1008"/>
      <c r="K22" s="1008"/>
      <c r="L22" s="1009"/>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010" t="s">
        <v>17</v>
      </c>
      <c r="D26" s="1010"/>
      <c r="E26" s="1010"/>
      <c r="F26" s="1010"/>
      <c r="G26" s="1010"/>
      <c r="H26" s="1010"/>
      <c r="I26" s="1010"/>
      <c r="J26" s="1010"/>
      <c r="K26" s="1010"/>
      <c r="L26" s="1010"/>
      <c r="M26" s="1010"/>
      <c r="N26" s="1010"/>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011" t="s">
        <v>19</v>
      </c>
      <c r="C28" s="1011"/>
      <c r="D28" s="1011"/>
      <c r="E28" s="1011"/>
      <c r="F28" s="1011"/>
      <c r="G28" s="1011"/>
      <c r="H28" s="1011"/>
      <c r="I28" s="1011"/>
      <c r="J28" s="1011"/>
      <c r="K28" s="1011"/>
      <c r="L28" s="1011"/>
      <c r="M28" s="1011"/>
      <c r="N28" s="1011"/>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012"/>
      <c r="C30" s="1013"/>
      <c r="D30" s="1014" t="s">
        <v>21</v>
      </c>
      <c r="E30" s="1015"/>
      <c r="F30" s="1014" t="s">
        <v>22</v>
      </c>
      <c r="G30" s="1015"/>
      <c r="H30" s="1016" t="s">
        <v>23</v>
      </c>
      <c r="I30" s="1017"/>
      <c r="J30" s="1014" t="s">
        <v>24</v>
      </c>
      <c r="K30" s="1015"/>
      <c r="L30" s="36" t="s">
        <v>24</v>
      </c>
      <c r="M30" s="29"/>
      <c r="N30" s="29"/>
    </row>
    <row r="31" spans="1:35" ht="12.75" customHeight="1" x14ac:dyDescent="0.15">
      <c r="A31" s="35"/>
      <c r="B31" s="1022" t="s">
        <v>25</v>
      </c>
      <c r="C31" s="1023"/>
      <c r="D31" s="1026"/>
      <c r="E31" s="1027"/>
      <c r="F31" s="1026"/>
      <c r="G31" s="1027"/>
      <c r="H31" s="1028"/>
      <c r="I31" s="1029"/>
      <c r="J31" s="1026"/>
      <c r="K31" s="1027"/>
      <c r="L31" s="917"/>
      <c r="M31" s="37"/>
      <c r="N31" s="29"/>
    </row>
    <row r="32" spans="1:35" ht="22.5" customHeight="1" x14ac:dyDescent="0.15">
      <c r="A32" s="35"/>
      <c r="B32" s="1024"/>
      <c r="C32" s="1025"/>
      <c r="D32" s="1030" t="s">
        <v>1236</v>
      </c>
      <c r="E32" s="1031"/>
      <c r="F32" s="1030" t="s">
        <v>1237</v>
      </c>
      <c r="G32" s="1031"/>
      <c r="H32" s="1032" t="s">
        <v>1238</v>
      </c>
      <c r="I32" s="1033"/>
      <c r="J32" s="1030"/>
      <c r="K32" s="1031"/>
      <c r="L32" s="867"/>
      <c r="M32" s="37"/>
      <c r="N32" s="29"/>
    </row>
    <row r="33" spans="1:27" ht="12" customHeight="1" x14ac:dyDescent="0.15">
      <c r="A33" s="35"/>
      <c r="B33" s="1022" t="s">
        <v>26</v>
      </c>
      <c r="C33" s="1023"/>
      <c r="D33" s="1034"/>
      <c r="E33" s="1035"/>
      <c r="F33" s="1034"/>
      <c r="G33" s="1035"/>
      <c r="H33" s="1036"/>
      <c r="I33" s="1037"/>
      <c r="J33" s="1034"/>
      <c r="K33" s="1035"/>
      <c r="L33" s="918"/>
      <c r="M33" s="37"/>
      <c r="N33" s="29"/>
    </row>
    <row r="34" spans="1:27" ht="22.5" customHeight="1" x14ac:dyDescent="0.15">
      <c r="A34" s="35"/>
      <c r="B34" s="1024"/>
      <c r="C34" s="1025"/>
      <c r="D34" s="1030"/>
      <c r="E34" s="1031"/>
      <c r="F34" s="1030"/>
      <c r="G34" s="1031"/>
      <c r="H34" s="1032"/>
      <c r="I34" s="1033"/>
      <c r="J34" s="1030"/>
      <c r="K34" s="1031"/>
      <c r="L34" s="807"/>
      <c r="M34" s="37"/>
      <c r="N34" s="29"/>
    </row>
    <row r="35" spans="1:27" ht="12" customHeight="1" x14ac:dyDescent="0.15">
      <c r="A35" s="35"/>
      <c r="B35" s="1022" t="s">
        <v>27</v>
      </c>
      <c r="C35" s="1023"/>
      <c r="D35" s="1034"/>
      <c r="E35" s="1035"/>
      <c r="F35" s="1034"/>
      <c r="G35" s="1035"/>
      <c r="H35" s="1036"/>
      <c r="I35" s="1037"/>
      <c r="J35" s="1034"/>
      <c r="K35" s="1035"/>
      <c r="L35" s="919"/>
      <c r="M35" s="37"/>
      <c r="N35" s="29"/>
    </row>
    <row r="36" spans="1:27" ht="22.5" customHeight="1" x14ac:dyDescent="0.15">
      <c r="A36" s="35"/>
      <c r="B36" s="1024"/>
      <c r="C36" s="1025"/>
      <c r="D36" s="1030"/>
      <c r="E36" s="1031"/>
      <c r="F36" s="1030"/>
      <c r="G36" s="1031"/>
      <c r="H36" s="1032"/>
      <c r="I36" s="1033"/>
      <c r="J36" s="1030"/>
      <c r="K36" s="1031"/>
      <c r="L36" s="867"/>
      <c r="M36" s="37"/>
      <c r="N36" s="29"/>
    </row>
    <row r="37" spans="1:27" ht="12.75" customHeight="1" x14ac:dyDescent="0.15">
      <c r="A37" s="35"/>
      <c r="B37" s="1022" t="s">
        <v>28</v>
      </c>
      <c r="C37" s="1023"/>
      <c r="D37" s="1038"/>
      <c r="E37" s="1039"/>
      <c r="F37" s="1038"/>
      <c r="G37" s="1039"/>
      <c r="H37" s="1040"/>
      <c r="I37" s="1041"/>
      <c r="J37" s="1038"/>
      <c r="K37" s="1039"/>
      <c r="L37" s="303"/>
      <c r="M37" s="37"/>
      <c r="N37" s="29"/>
    </row>
    <row r="38" spans="1:27" ht="22.5" customHeight="1" x14ac:dyDescent="0.15">
      <c r="A38" s="35"/>
      <c r="B38" s="1024"/>
      <c r="C38" s="1025"/>
      <c r="D38" s="1042"/>
      <c r="E38" s="1043"/>
      <c r="F38" s="1042"/>
      <c r="G38" s="1043"/>
      <c r="H38" s="1044"/>
      <c r="I38" s="1045"/>
      <c r="J38" s="1042"/>
      <c r="K38" s="1043"/>
      <c r="L38" s="307"/>
      <c r="M38" s="37"/>
      <c r="N38" s="29"/>
    </row>
    <row r="39" spans="1:27" ht="12.75" customHeight="1" x14ac:dyDescent="0.15">
      <c r="A39" s="35"/>
      <c r="B39" s="1022" t="s">
        <v>29</v>
      </c>
      <c r="C39" s="1023"/>
      <c r="D39" s="1038"/>
      <c r="E39" s="1039"/>
      <c r="F39" s="1038"/>
      <c r="G39" s="1039"/>
      <c r="H39" s="1040"/>
      <c r="I39" s="1041"/>
      <c r="J39" s="1038"/>
      <c r="K39" s="1039"/>
      <c r="L39" s="303"/>
      <c r="M39" s="37"/>
      <c r="N39" s="29"/>
    </row>
    <row r="40" spans="1:27" ht="22.5" customHeight="1" x14ac:dyDescent="0.15">
      <c r="A40" s="35"/>
      <c r="B40" s="1024"/>
      <c r="C40" s="1025"/>
      <c r="D40" s="1042"/>
      <c r="E40" s="1043"/>
      <c r="F40" s="1042"/>
      <c r="G40" s="1043"/>
      <c r="H40" s="1044"/>
      <c r="I40" s="1045"/>
      <c r="J40" s="1042"/>
      <c r="K40" s="1043"/>
      <c r="L40" s="307"/>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064" t="s">
        <v>31</v>
      </c>
      <c r="C42" s="1065"/>
      <c r="D42" s="43"/>
      <c r="E42" s="44"/>
      <c r="F42" s="44"/>
      <c r="G42" s="44"/>
      <c r="H42" s="44"/>
      <c r="I42" s="44"/>
      <c r="J42" s="44"/>
      <c r="K42" s="45"/>
      <c r="L42" s="1046" t="s">
        <v>32</v>
      </c>
      <c r="M42" s="1048" t="s">
        <v>33</v>
      </c>
      <c r="N42" s="1050" t="s">
        <v>34</v>
      </c>
    </row>
    <row r="43" spans="1:27" ht="21" customHeight="1" x14ac:dyDescent="0.15">
      <c r="A43" s="42"/>
      <c r="B43" s="1066"/>
      <c r="C43" s="1067"/>
      <c r="D43" s="1052" t="s">
        <v>35</v>
      </c>
      <c r="E43" s="1053"/>
      <c r="F43" s="1052" t="s">
        <v>36</v>
      </c>
      <c r="G43" s="1053"/>
      <c r="H43" s="1052" t="s">
        <v>37</v>
      </c>
      <c r="I43" s="1053"/>
      <c r="J43" s="1052" t="s">
        <v>38</v>
      </c>
      <c r="K43" s="1053"/>
      <c r="L43" s="1047"/>
      <c r="M43" s="1049"/>
      <c r="N43" s="1051"/>
    </row>
    <row r="44" spans="1:27" ht="12.75" customHeight="1" x14ac:dyDescent="0.15">
      <c r="A44" s="42"/>
      <c r="B44" s="46"/>
      <c r="C44" s="1054" t="s">
        <v>39</v>
      </c>
      <c r="D44" s="1056"/>
      <c r="E44" s="1057"/>
      <c r="F44" s="1056"/>
      <c r="G44" s="1057"/>
      <c r="H44" s="1056"/>
      <c r="I44" s="1057"/>
      <c r="J44" s="1058"/>
      <c r="K44" s="1059"/>
      <c r="L44" s="69">
        <f>SUM(D44,F44,H44)</f>
        <v>0</v>
      </c>
      <c r="M44" s="916"/>
      <c r="N44" s="808"/>
    </row>
    <row r="45" spans="1:27" ht="22.5" customHeight="1" x14ac:dyDescent="0.15">
      <c r="A45" s="42"/>
      <c r="B45" s="46"/>
      <c r="C45" s="1055"/>
      <c r="D45" s="1062">
        <v>0</v>
      </c>
      <c r="E45" s="1063"/>
      <c r="F45" s="1062">
        <v>0</v>
      </c>
      <c r="G45" s="1063"/>
      <c r="H45" s="1062">
        <v>0</v>
      </c>
      <c r="I45" s="1063"/>
      <c r="J45" s="1060"/>
      <c r="K45" s="1061"/>
      <c r="L45" s="70">
        <f>SUM(D45:I45)</f>
        <v>0</v>
      </c>
      <c r="M45" s="47">
        <v>0</v>
      </c>
      <c r="N45" s="808">
        <f>SUM(活動計画書!I16,活動計画書!I28,加算措置!I13,加算措置!I39,加算措置!I71,加算措置!O101)+IF(活動計画書!V38="○",MIN(活動計画書!S40,活動計画書!I40),活動計画書!I40)+IFERROR(VLOOKUP("○",加算措置!I76:P78,5,FALSE),0)</f>
        <v>0</v>
      </c>
    </row>
    <row r="46" spans="1:27" ht="12.75" customHeight="1" x14ac:dyDescent="0.15">
      <c r="A46" s="42"/>
      <c r="B46" s="46"/>
      <c r="C46" s="1078" t="s">
        <v>40</v>
      </c>
      <c r="D46" s="1081"/>
      <c r="E46" s="1082"/>
      <c r="F46" s="1081"/>
      <c r="G46" s="1082"/>
      <c r="H46" s="1081"/>
      <c r="I46" s="1082"/>
      <c r="J46" s="1081"/>
      <c r="K46" s="1082"/>
      <c r="L46" s="48">
        <f>SUM(D46:K46)</f>
        <v>0</v>
      </c>
      <c r="M46" s="48"/>
      <c r="N46" s="49"/>
    </row>
    <row r="47" spans="1:27" ht="22.5" customHeight="1" x14ac:dyDescent="0.15">
      <c r="A47" s="42"/>
      <c r="B47" s="46"/>
      <c r="C47" s="1079"/>
      <c r="D47" s="1083">
        <v>0</v>
      </c>
      <c r="E47" s="1084"/>
      <c r="F47" s="1083">
        <v>0</v>
      </c>
      <c r="G47" s="1084"/>
      <c r="H47" s="1083">
        <v>0</v>
      </c>
      <c r="I47" s="1084"/>
      <c r="J47" s="1083">
        <v>0</v>
      </c>
      <c r="K47" s="1084"/>
      <c r="L47" s="1068">
        <f>SUM(D47:J47)</f>
        <v>0</v>
      </c>
      <c r="M47" s="1070">
        <v>0</v>
      </c>
      <c r="N47" s="1072">
        <v>0</v>
      </c>
    </row>
    <row r="48" spans="1:27" ht="9" customHeight="1" x14ac:dyDescent="0.15">
      <c r="A48" s="42"/>
      <c r="B48" s="50"/>
      <c r="C48" s="1079"/>
      <c r="D48" s="1074" t="s">
        <v>41</v>
      </c>
      <c r="E48" s="51"/>
      <c r="F48" s="1076" t="s">
        <v>41</v>
      </c>
      <c r="G48" s="51"/>
      <c r="H48" s="1076" t="s">
        <v>41</v>
      </c>
      <c r="I48" s="51"/>
      <c r="J48" s="1076" t="s">
        <v>41</v>
      </c>
      <c r="K48" s="51"/>
      <c r="L48" s="1068"/>
      <c r="M48" s="1070"/>
      <c r="N48" s="1072"/>
    </row>
    <row r="49" spans="1:35" ht="22.5" customHeight="1" x14ac:dyDescent="0.15">
      <c r="A49" s="42"/>
      <c r="B49" s="52"/>
      <c r="C49" s="1080"/>
      <c r="D49" s="1075"/>
      <c r="E49" s="53"/>
      <c r="F49" s="1077"/>
      <c r="G49" s="53"/>
      <c r="H49" s="1077"/>
      <c r="I49" s="53"/>
      <c r="J49" s="1077"/>
      <c r="K49" s="53"/>
      <c r="L49" s="1069"/>
      <c r="M49" s="1071"/>
      <c r="N49" s="1073"/>
    </row>
    <row r="50" spans="1:35" ht="10.5" customHeight="1" x14ac:dyDescent="0.15">
      <c r="A50" s="42"/>
      <c r="B50" s="1085" t="s">
        <v>42</v>
      </c>
      <c r="C50" s="1087" t="s">
        <v>43</v>
      </c>
      <c r="D50" s="1081">
        <v>0</v>
      </c>
      <c r="E50" s="1089"/>
      <c r="F50" s="1089"/>
      <c r="G50" s="1089"/>
      <c r="H50" s="1089"/>
      <c r="I50" s="1089"/>
      <c r="J50" s="1089"/>
      <c r="K50" s="1089"/>
      <c r="L50" s="1089"/>
      <c r="M50" s="1090"/>
      <c r="N50" s="49"/>
      <c r="O50" s="54"/>
      <c r="P50" s="54"/>
      <c r="Q50" s="54"/>
      <c r="R50" s="54"/>
      <c r="S50" s="54"/>
      <c r="T50" s="54"/>
      <c r="U50" s="54"/>
      <c r="V50" s="54"/>
      <c r="W50" s="54"/>
      <c r="X50" s="54"/>
      <c r="Y50" s="54"/>
      <c r="Z50" s="54"/>
      <c r="AA50" s="54"/>
      <c r="AB50" s="54"/>
      <c r="AC50" s="54"/>
      <c r="AD50" s="54"/>
      <c r="AE50" s="54"/>
      <c r="AF50" s="54"/>
      <c r="AG50" s="54"/>
      <c r="AH50" s="54"/>
      <c r="AI50" s="54"/>
    </row>
    <row r="51" spans="1:35" ht="24" customHeight="1" x14ac:dyDescent="0.15">
      <c r="A51" s="42"/>
      <c r="B51" s="1086"/>
      <c r="C51" s="1088"/>
      <c r="D51" s="1091">
        <v>0</v>
      </c>
      <c r="E51" s="1092"/>
      <c r="F51" s="1092"/>
      <c r="G51" s="1092"/>
      <c r="H51" s="1092"/>
      <c r="I51" s="1092"/>
      <c r="J51" s="1092"/>
      <c r="K51" s="1092"/>
      <c r="L51" s="1092"/>
      <c r="M51" s="1093"/>
      <c r="N51" s="55">
        <v>0</v>
      </c>
      <c r="O51" s="54"/>
      <c r="P51" s="54"/>
      <c r="Q51" s="54"/>
      <c r="R51" s="54"/>
      <c r="S51" s="54"/>
      <c r="T51" s="54"/>
      <c r="U51" s="54"/>
      <c r="V51" s="54"/>
      <c r="W51" s="54"/>
      <c r="X51" s="54"/>
      <c r="Y51" s="54"/>
      <c r="Z51" s="54"/>
      <c r="AA51" s="54"/>
      <c r="AB51" s="54"/>
      <c r="AC51" s="54"/>
      <c r="AD51" s="54"/>
      <c r="AE51" s="54"/>
      <c r="AF51" s="54"/>
      <c r="AG51" s="54"/>
      <c r="AH51" s="54"/>
      <c r="AI51" s="54"/>
    </row>
    <row r="52" spans="1:35" ht="41.25" customHeight="1" x14ac:dyDescent="0.15">
      <c r="A52" s="42"/>
      <c r="B52" s="1094" t="s">
        <v>492</v>
      </c>
      <c r="C52" s="1094"/>
      <c r="D52" s="1094"/>
      <c r="E52" s="1094"/>
      <c r="F52" s="1094"/>
      <c r="G52" s="1094"/>
      <c r="H52" s="1094"/>
      <c r="I52" s="1094"/>
      <c r="J52" s="1094"/>
      <c r="K52" s="1094"/>
      <c r="L52" s="1094"/>
      <c r="M52" s="1094"/>
      <c r="N52" s="1094"/>
      <c r="O52" s="56"/>
      <c r="P52" s="56"/>
      <c r="Q52" s="56"/>
      <c r="R52" s="56"/>
      <c r="S52" s="56"/>
      <c r="T52" s="56"/>
      <c r="U52" s="56"/>
      <c r="V52" s="56"/>
      <c r="W52" s="56"/>
      <c r="X52" s="56"/>
      <c r="Y52" s="56"/>
      <c r="Z52" s="56"/>
      <c r="AA52" s="56"/>
      <c r="AB52" s="56"/>
      <c r="AC52" s="56"/>
      <c r="AD52" s="56"/>
      <c r="AE52" s="56"/>
      <c r="AF52" s="56"/>
      <c r="AG52" s="56"/>
      <c r="AH52" s="56"/>
    </row>
    <row r="53" spans="1:35" s="58" customFormat="1" ht="23.25" customHeight="1" x14ac:dyDescent="0.15">
      <c r="A53" s="57"/>
      <c r="B53" s="1095" t="s">
        <v>44</v>
      </c>
      <c r="C53" s="1096"/>
      <c r="D53" s="1096"/>
      <c r="E53" s="1097"/>
      <c r="F53" s="1101" t="s">
        <v>45</v>
      </c>
      <c r="G53" s="1101"/>
      <c r="H53" s="1101" t="s">
        <v>46</v>
      </c>
      <c r="I53" s="1101"/>
      <c r="J53" s="959" t="s">
        <v>47</v>
      </c>
      <c r="K53" s="960"/>
      <c r="L53" s="941"/>
      <c r="M53" s="14"/>
    </row>
    <row r="54" spans="1:35" s="58" customFormat="1" ht="12.75" customHeight="1" x14ac:dyDescent="0.15">
      <c r="A54" s="57"/>
      <c r="B54" s="1098"/>
      <c r="C54" s="1099"/>
      <c r="D54" s="1099"/>
      <c r="E54" s="1100"/>
      <c r="F54" s="1102"/>
      <c r="G54" s="1102"/>
      <c r="H54" s="1102"/>
      <c r="I54" s="1102"/>
      <c r="J54" s="1103"/>
      <c r="K54" s="1103"/>
      <c r="L54" s="944"/>
      <c r="M54" s="946"/>
    </row>
    <row r="55" spans="1:35" s="58" customFormat="1" ht="22.5" customHeight="1" x14ac:dyDescent="0.15">
      <c r="A55" s="57"/>
      <c r="B55" s="1098"/>
      <c r="C55" s="1099"/>
      <c r="D55" s="1099"/>
      <c r="E55" s="1100"/>
      <c r="F55" s="1104">
        <v>0</v>
      </c>
      <c r="G55" s="1105"/>
      <c r="H55" s="1105">
        <v>0</v>
      </c>
      <c r="I55" s="1105"/>
      <c r="J55" s="1106">
        <v>0</v>
      </c>
      <c r="K55" s="1107"/>
      <c r="L55" s="942"/>
      <c r="M55" s="943"/>
    </row>
    <row r="56" spans="1:35" s="58" customFormat="1" ht="12.75" customHeight="1" x14ac:dyDescent="0.15">
      <c r="A56" s="57"/>
      <c r="B56" s="59"/>
      <c r="C56" s="1108" t="s">
        <v>48</v>
      </c>
      <c r="D56" s="1109"/>
      <c r="E56" s="1110"/>
      <c r="F56" s="1114"/>
      <c r="G56" s="1114"/>
      <c r="H56" s="1114"/>
      <c r="I56" s="1114"/>
      <c r="J56" s="1115"/>
      <c r="K56" s="1115"/>
      <c r="L56" s="945"/>
      <c r="M56" s="947"/>
    </row>
    <row r="57" spans="1:35" s="58" customFormat="1" ht="22.5" customHeight="1" x14ac:dyDescent="0.15">
      <c r="A57" s="57"/>
      <c r="B57" s="60"/>
      <c r="C57" s="1111"/>
      <c r="D57" s="1112"/>
      <c r="E57" s="1113"/>
      <c r="F57" s="1105">
        <v>0</v>
      </c>
      <c r="G57" s="1105"/>
      <c r="H57" s="1105">
        <v>0</v>
      </c>
      <c r="I57" s="1105"/>
      <c r="J57" s="1106">
        <v>0</v>
      </c>
      <c r="K57" s="1107"/>
      <c r="L57" s="942"/>
      <c r="M57" s="943"/>
    </row>
    <row r="58" spans="1:35" s="58" customFormat="1" ht="18" customHeight="1" x14ac:dyDescent="0.15">
      <c r="A58" s="57"/>
      <c r="B58" s="1116" t="s">
        <v>49</v>
      </c>
      <c r="C58" s="1116"/>
      <c r="D58" s="1116"/>
      <c r="E58" s="1116"/>
      <c r="F58" s="1116"/>
      <c r="G58" s="1116"/>
      <c r="H58" s="1116"/>
      <c r="I58" s="1116"/>
      <c r="J58" s="1116"/>
      <c r="K58" s="1116"/>
      <c r="L58" s="1116"/>
      <c r="M58" s="1116"/>
      <c r="N58" s="1116"/>
    </row>
    <row r="59" spans="1:35" s="8" customFormat="1" ht="28.5" customHeight="1" x14ac:dyDescent="0.15">
      <c r="B59" s="38" t="s">
        <v>50</v>
      </c>
    </row>
    <row r="60" spans="1:35" s="63" customFormat="1" ht="21" customHeight="1" x14ac:dyDescent="0.15">
      <c r="A60" s="61"/>
      <c r="B60" s="62" t="s">
        <v>51</v>
      </c>
      <c r="E60" s="64"/>
    </row>
    <row r="61" spans="1:35" s="8" customFormat="1" ht="24.75" customHeight="1" x14ac:dyDescent="0.15">
      <c r="B61" s="38" t="s">
        <v>52</v>
      </c>
    </row>
    <row r="62" spans="1:35" s="8" customFormat="1" ht="31.5" customHeight="1" x14ac:dyDescent="0.15">
      <c r="A62" s="61"/>
      <c r="B62" s="1117" t="s">
        <v>53</v>
      </c>
      <c r="C62" s="1117"/>
      <c r="D62" s="1117"/>
      <c r="E62" s="1117"/>
      <c r="F62" s="1117"/>
      <c r="G62" s="1117"/>
      <c r="H62" s="1117"/>
      <c r="I62" s="1117"/>
      <c r="J62" s="1117"/>
      <c r="K62" s="1117"/>
      <c r="L62" s="1117"/>
      <c r="M62" s="1117"/>
      <c r="N62" s="1117"/>
    </row>
    <row r="63" spans="1:35" s="8" customFormat="1" ht="27.75" customHeight="1" x14ac:dyDescent="0.15">
      <c r="B63" s="38" t="s">
        <v>482</v>
      </c>
      <c r="D63" s="38"/>
      <c r="E63" s="38"/>
      <c r="F63" s="38"/>
      <c r="G63" s="38"/>
      <c r="H63" s="38"/>
      <c r="I63" s="38"/>
      <c r="J63" s="38"/>
      <c r="K63" s="38"/>
      <c r="L63" s="38"/>
    </row>
    <row r="64" spans="1:35" s="8" customFormat="1" ht="37.15" customHeight="1" x14ac:dyDescent="0.15">
      <c r="B64" s="1118" t="s">
        <v>483</v>
      </c>
      <c r="C64" s="1118"/>
      <c r="D64" s="1118"/>
      <c r="E64" s="1118"/>
      <c r="F64" s="308"/>
      <c r="G64" s="308"/>
      <c r="H64" s="308"/>
    </row>
    <row r="65" spans="2:34" s="8" customFormat="1" ht="12.75" customHeight="1" x14ac:dyDescent="0.15">
      <c r="B65" s="1120">
        <f>L44+L46-D65</f>
        <v>0</v>
      </c>
      <c r="C65" s="1121"/>
      <c r="D65" s="1121"/>
      <c r="E65" s="1122"/>
      <c r="F65" s="309"/>
      <c r="G65" s="309"/>
      <c r="H65" s="309"/>
    </row>
    <row r="66" spans="2:34" s="8" customFormat="1" ht="22.5" customHeight="1" x14ac:dyDescent="0.15">
      <c r="B66" s="1119">
        <v>0</v>
      </c>
      <c r="C66" s="1119"/>
      <c r="D66" s="1119"/>
      <c r="E66" s="1119"/>
      <c r="F66" s="310"/>
      <c r="G66" s="310"/>
      <c r="H66" s="310"/>
      <c r="I66" s="65"/>
      <c r="J66" s="65"/>
      <c r="K66" s="65"/>
      <c r="L66" s="65"/>
      <c r="M66" s="65"/>
      <c r="N66" s="65"/>
      <c r="O66" s="65"/>
      <c r="P66" s="65"/>
      <c r="Q66" s="65"/>
      <c r="R66" s="65"/>
      <c r="S66" s="65"/>
      <c r="T66" s="65"/>
      <c r="U66" s="65"/>
      <c r="V66" s="65"/>
    </row>
    <row r="67" spans="2:34" s="8" customFormat="1" ht="43.15" customHeight="1" x14ac:dyDescent="0.15">
      <c r="B67" s="1010" t="s">
        <v>54</v>
      </c>
      <c r="C67" s="1010"/>
      <c r="D67" s="1010"/>
      <c r="E67" s="1010"/>
      <c r="F67" s="1010"/>
      <c r="G67" s="1010"/>
      <c r="H67" s="1010"/>
      <c r="I67" s="1010"/>
      <c r="J67" s="1010"/>
      <c r="K67" s="1010"/>
      <c r="L67" s="1010"/>
      <c r="M67" s="1010"/>
      <c r="N67" s="1010"/>
      <c r="O67" s="65"/>
      <c r="P67" s="65"/>
      <c r="Q67" s="65"/>
      <c r="R67" s="65"/>
      <c r="S67" s="65"/>
      <c r="T67" s="65"/>
      <c r="U67" s="65"/>
      <c r="V67" s="65"/>
      <c r="W67" s="65"/>
      <c r="X67" s="65"/>
      <c r="Y67" s="65"/>
      <c r="Z67" s="65"/>
      <c r="AA67" s="65"/>
      <c r="AB67" s="65"/>
      <c r="AC67" s="65"/>
      <c r="AD67" s="65"/>
      <c r="AE67" s="65"/>
      <c r="AF67" s="65"/>
      <c r="AG67" s="65"/>
      <c r="AH67" s="65"/>
    </row>
    <row r="68" spans="2:34" s="8" customFormat="1" ht="15" customHeight="1" x14ac:dyDescent="0.15">
      <c r="B68" s="66" t="s">
        <v>16</v>
      </c>
      <c r="C68" s="20"/>
      <c r="D68" s="20"/>
      <c r="E68" s="20"/>
      <c r="F68" s="20"/>
      <c r="G68" s="20"/>
      <c r="H68" s="20"/>
      <c r="I68" s="20"/>
      <c r="J68" s="20"/>
      <c r="K68" s="20"/>
      <c r="L68" s="20"/>
      <c r="M68" s="20"/>
      <c r="N68" s="20"/>
    </row>
    <row r="69" spans="2:34" s="8" customFormat="1" ht="24.75" customHeight="1" x14ac:dyDescent="0.15">
      <c r="B69" s="1010" t="s">
        <v>55</v>
      </c>
      <c r="C69" s="1010"/>
      <c r="D69" s="1010"/>
      <c r="E69" s="1010"/>
      <c r="F69" s="1010"/>
      <c r="G69" s="1010"/>
      <c r="H69" s="1010"/>
      <c r="I69" s="1010"/>
      <c r="J69" s="1010"/>
      <c r="K69" s="1010"/>
      <c r="L69" s="1010"/>
      <c r="M69" s="1010"/>
      <c r="N69" s="1010"/>
      <c r="O69" s="65"/>
      <c r="P69" s="65"/>
      <c r="Q69" s="65"/>
      <c r="R69" s="65"/>
      <c r="S69" s="65"/>
      <c r="T69" s="65"/>
      <c r="U69" s="65"/>
      <c r="V69" s="65"/>
      <c r="W69" s="65"/>
      <c r="X69" s="65"/>
      <c r="Y69" s="65"/>
      <c r="Z69" s="65"/>
      <c r="AA69" s="65"/>
      <c r="AB69" s="65"/>
      <c r="AC69" s="65"/>
      <c r="AD69" s="65"/>
      <c r="AE69" s="65"/>
      <c r="AF69" s="65"/>
      <c r="AG69" s="65"/>
      <c r="AH69" s="65"/>
    </row>
    <row r="106" spans="2:16" s="54" customFormat="1" ht="22.5" customHeight="1" x14ac:dyDescent="0.15">
      <c r="B106" s="67"/>
      <c r="C106" s="68"/>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M54 M44:N45 J56:M56"/>
  </dataValidations>
  <printOptions horizontalCentered="1"/>
  <pageMargins left="0.59055118110236227" right="0.31496062992125984" top="0.55118110236220474" bottom="0.15748031496062992" header="0.31496062992125984" footer="0.31496062992125984"/>
  <pageSetup paperSize="9" scale="94"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167"/>
  <sheetViews>
    <sheetView showGridLines="0" view="pageBreakPreview" zoomScaleNormal="100" zoomScaleSheetLayoutView="100" workbookViewId="0">
      <selection activeCell="AA7" sqref="AA7"/>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3" customFormat="1" ht="18" customHeight="1" x14ac:dyDescent="0.15">
      <c r="A1" s="71"/>
      <c r="B1" s="71"/>
      <c r="C1" s="72"/>
      <c r="V1" s="74" t="s">
        <v>56</v>
      </c>
    </row>
    <row r="2" spans="1:28" s="76" customFormat="1" ht="23.25" customHeight="1" x14ac:dyDescent="0.2">
      <c r="A2" s="75"/>
      <c r="B2" s="1133" t="s">
        <v>57</v>
      </c>
      <c r="C2" s="1133"/>
      <c r="D2" s="1133"/>
      <c r="E2" s="1133"/>
      <c r="F2" s="1133"/>
      <c r="G2" s="1133"/>
      <c r="H2" s="1133"/>
      <c r="I2" s="1133"/>
      <c r="J2" s="1133"/>
      <c r="K2" s="1133"/>
      <c r="L2" s="1133"/>
      <c r="M2" s="1133"/>
      <c r="N2" s="1133"/>
      <c r="O2" s="1133"/>
      <c r="P2" s="1133"/>
      <c r="Q2" s="1133"/>
      <c r="R2" s="1133"/>
      <c r="S2" s="1133"/>
      <c r="T2" s="1133"/>
      <c r="U2" s="1133"/>
      <c r="V2" s="1133"/>
    </row>
    <row r="3" spans="1:28" ht="23.25" customHeight="1" x14ac:dyDescent="0.45">
      <c r="A3" s="77" t="s">
        <v>58</v>
      </c>
      <c r="B3" s="78"/>
      <c r="C3" s="9"/>
      <c r="D3" s="9"/>
      <c r="E3" s="9"/>
      <c r="F3" s="9"/>
      <c r="G3" s="54"/>
      <c r="H3" s="79"/>
      <c r="S3" s="54"/>
      <c r="T3" s="54"/>
      <c r="U3" s="54"/>
      <c r="V3" s="54"/>
      <c r="W3" s="74"/>
      <c r="X3" s="54"/>
      <c r="Y3" s="54"/>
      <c r="Z3" s="54"/>
      <c r="AA3" s="54"/>
      <c r="AB3" s="54"/>
    </row>
    <row r="4" spans="1:28" ht="19.5" customHeight="1" x14ac:dyDescent="0.15">
      <c r="A4" s="54"/>
      <c r="B4" s="1134" t="s">
        <v>59</v>
      </c>
      <c r="C4" s="1134"/>
      <c r="D4" s="1134"/>
      <c r="E4" s="1134"/>
      <c r="F4" s="1134"/>
      <c r="G4" s="1134"/>
      <c r="H4" s="1134"/>
      <c r="I4" s="58"/>
      <c r="J4" s="58" t="s">
        <v>60</v>
      </c>
      <c r="K4" s="80"/>
      <c r="L4" s="81"/>
      <c r="M4" s="81"/>
      <c r="N4" s="81"/>
      <c r="O4" s="81"/>
      <c r="P4" s="58"/>
      <c r="Q4" s="58"/>
      <c r="R4" s="3"/>
      <c r="S4" s="54"/>
      <c r="T4" s="54"/>
      <c r="U4" s="54"/>
      <c r="V4" s="54"/>
      <c r="W4" s="54"/>
      <c r="X4" s="54"/>
      <c r="Y4" s="54"/>
      <c r="Z4" s="54"/>
      <c r="AA4" s="54"/>
      <c r="AB4" s="54"/>
    </row>
    <row r="5" spans="1:28" s="58" customFormat="1" ht="20.25" customHeight="1" x14ac:dyDescent="0.15">
      <c r="A5" s="82" t="s">
        <v>61</v>
      </c>
      <c r="B5" s="83"/>
      <c r="C5" s="83"/>
      <c r="D5" s="83"/>
      <c r="E5" s="83"/>
      <c r="F5" s="84" t="s">
        <v>62</v>
      </c>
      <c r="G5" s="83"/>
      <c r="H5" s="83"/>
      <c r="I5" s="83"/>
      <c r="J5" s="83"/>
      <c r="K5" s="83"/>
      <c r="L5" s="83"/>
      <c r="M5" s="83"/>
      <c r="N5" s="83"/>
      <c r="O5" s="83"/>
      <c r="P5" s="83"/>
      <c r="Q5" s="83"/>
      <c r="R5" s="83"/>
      <c r="S5" s="83"/>
      <c r="T5" s="83"/>
      <c r="U5" s="83"/>
      <c r="V5" s="83"/>
      <c r="W5" s="83"/>
    </row>
    <row r="6" spans="1:28" ht="24.75" customHeight="1" x14ac:dyDescent="0.15">
      <c r="A6" s="85" t="s">
        <v>63</v>
      </c>
      <c r="C6" s="86"/>
      <c r="D6" s="86"/>
      <c r="E6" s="86"/>
      <c r="F6" s="84"/>
      <c r="G6" s="86"/>
      <c r="H6" s="86"/>
      <c r="I6" s="86"/>
      <c r="J6" s="86"/>
      <c r="K6" s="86"/>
      <c r="W6" s="54"/>
    </row>
    <row r="7" spans="1:28" s="58" customFormat="1" ht="25.5" customHeight="1" x14ac:dyDescent="0.15">
      <c r="A7" s="14"/>
      <c r="B7" s="87" t="s">
        <v>64</v>
      </c>
      <c r="C7" s="1135" t="s">
        <v>65</v>
      </c>
      <c r="D7" s="1135"/>
      <c r="E7" s="1135"/>
      <c r="F7" s="1118" t="s">
        <v>66</v>
      </c>
      <c r="G7" s="1118"/>
      <c r="H7" s="1118"/>
      <c r="I7" s="1135" t="s">
        <v>67</v>
      </c>
      <c r="J7" s="1135"/>
      <c r="K7" s="1135"/>
      <c r="L7" s="1135"/>
      <c r="N7" s="1136" t="s">
        <v>68</v>
      </c>
      <c r="O7" s="1136"/>
      <c r="P7" s="1136"/>
      <c r="Q7" s="1136"/>
      <c r="R7" s="1136"/>
      <c r="S7" s="1136"/>
      <c r="T7" s="1136"/>
      <c r="U7" s="1136"/>
      <c r="V7" s="1136"/>
      <c r="W7" s="83"/>
    </row>
    <row r="8" spans="1:28" s="58" customFormat="1" ht="12" customHeight="1" x14ac:dyDescent="0.15">
      <c r="A8" s="89"/>
      <c r="B8" s="1127" t="s">
        <v>35</v>
      </c>
      <c r="C8" s="1137"/>
      <c r="D8" s="1137"/>
      <c r="E8" s="1137"/>
      <c r="F8" s="1138"/>
      <c r="G8" s="1139"/>
      <c r="H8" s="90"/>
      <c r="I8" s="1132">
        <f t="shared" ref="I8:I13" si="0">ROUNDDOWN((INT(C8)*F8/10),0)</f>
        <v>0</v>
      </c>
      <c r="J8" s="1132"/>
      <c r="K8" s="1132"/>
      <c r="L8" s="1132"/>
      <c r="N8" s="1136"/>
      <c r="O8" s="1136"/>
      <c r="P8" s="1136"/>
      <c r="Q8" s="1136"/>
      <c r="R8" s="1136"/>
      <c r="S8" s="1136"/>
      <c r="T8" s="1136"/>
      <c r="U8" s="1136"/>
      <c r="V8" s="1136"/>
      <c r="W8" s="83"/>
    </row>
    <row r="9" spans="1:28" s="58" customFormat="1" ht="21.75" customHeight="1" x14ac:dyDescent="0.15">
      <c r="A9" s="89"/>
      <c r="B9" s="1128"/>
      <c r="C9" s="1123">
        <v>0</v>
      </c>
      <c r="D9" s="1123"/>
      <c r="E9" s="1123"/>
      <c r="F9" s="1124"/>
      <c r="G9" s="1125"/>
      <c r="H9" s="91" t="s">
        <v>69</v>
      </c>
      <c r="I9" s="1126">
        <f t="shared" si="0"/>
        <v>0</v>
      </c>
      <c r="J9" s="1126"/>
      <c r="K9" s="1126"/>
      <c r="L9" s="1126"/>
      <c r="N9" s="1136"/>
      <c r="O9" s="1136"/>
      <c r="P9" s="1136"/>
      <c r="Q9" s="1136"/>
      <c r="R9" s="1136"/>
      <c r="S9" s="1136"/>
      <c r="T9" s="1136"/>
      <c r="U9" s="1136"/>
      <c r="V9" s="1136"/>
      <c r="W9" s="83"/>
    </row>
    <row r="10" spans="1:28" s="58" customFormat="1" ht="12" customHeight="1" x14ac:dyDescent="0.15">
      <c r="A10" s="89"/>
      <c r="B10" s="1127" t="s">
        <v>70</v>
      </c>
      <c r="C10" s="1129"/>
      <c r="D10" s="1129"/>
      <c r="E10" s="1129"/>
      <c r="F10" s="1130"/>
      <c r="G10" s="1131"/>
      <c r="H10" s="90"/>
      <c r="I10" s="1132">
        <f t="shared" si="0"/>
        <v>0</v>
      </c>
      <c r="J10" s="1132"/>
      <c r="K10" s="1132"/>
      <c r="L10" s="1132"/>
      <c r="N10" s="1162" t="s">
        <v>71</v>
      </c>
      <c r="O10" s="1162"/>
      <c r="P10" s="1162"/>
      <c r="Q10" s="1162"/>
      <c r="R10" s="1162"/>
      <c r="S10" s="1162"/>
      <c r="T10" s="1162"/>
      <c r="U10" s="1162"/>
      <c r="V10" s="1162"/>
      <c r="W10" s="83"/>
    </row>
    <row r="11" spans="1:28" s="58" customFormat="1" ht="21.75" customHeight="1" x14ac:dyDescent="0.15">
      <c r="A11" s="14"/>
      <c r="B11" s="1128"/>
      <c r="C11" s="1163">
        <v>0</v>
      </c>
      <c r="D11" s="1163"/>
      <c r="E11" s="1163"/>
      <c r="F11" s="1124"/>
      <c r="G11" s="1164"/>
      <c r="H11" s="91" t="s">
        <v>69</v>
      </c>
      <c r="I11" s="1126">
        <f t="shared" si="0"/>
        <v>0</v>
      </c>
      <c r="J11" s="1126"/>
      <c r="K11" s="1126"/>
      <c r="L11" s="1126"/>
      <c r="N11" s="1162"/>
      <c r="O11" s="1162"/>
      <c r="P11" s="1162"/>
      <c r="Q11" s="1162"/>
      <c r="R11" s="1162"/>
      <c r="S11" s="1162"/>
      <c r="T11" s="1162"/>
      <c r="U11" s="1162"/>
      <c r="V11" s="1162"/>
      <c r="W11" s="83"/>
    </row>
    <row r="12" spans="1:28" s="58" customFormat="1" ht="12" customHeight="1" x14ac:dyDescent="0.15">
      <c r="A12" s="83"/>
      <c r="B12" s="1127" t="s">
        <v>72</v>
      </c>
      <c r="C12" s="1129"/>
      <c r="D12" s="1129"/>
      <c r="E12" s="1129"/>
      <c r="F12" s="1130"/>
      <c r="G12" s="1131"/>
      <c r="H12" s="90"/>
      <c r="I12" s="1132">
        <f t="shared" si="0"/>
        <v>0</v>
      </c>
      <c r="J12" s="1132"/>
      <c r="K12" s="1132"/>
      <c r="L12" s="1132"/>
      <c r="N12" s="1162"/>
      <c r="O12" s="1162"/>
      <c r="P12" s="1162"/>
      <c r="Q12" s="1162"/>
      <c r="R12" s="1162"/>
      <c r="S12" s="1162"/>
      <c r="T12" s="1162"/>
      <c r="U12" s="1162"/>
      <c r="V12" s="1162"/>
      <c r="W12" s="83"/>
    </row>
    <row r="13" spans="1:28" s="58" customFormat="1" ht="21.75" customHeight="1" x14ac:dyDescent="0.15">
      <c r="A13" s="83"/>
      <c r="B13" s="1148"/>
      <c r="C13" s="1165">
        <v>0</v>
      </c>
      <c r="D13" s="1165"/>
      <c r="E13" s="1165"/>
      <c r="F13" s="1166"/>
      <c r="G13" s="1167"/>
      <c r="H13" s="92" t="s">
        <v>69</v>
      </c>
      <c r="I13" s="1140">
        <f t="shared" si="0"/>
        <v>0</v>
      </c>
      <c r="J13" s="1140"/>
      <c r="K13" s="1140"/>
      <c r="L13" s="1140"/>
      <c r="N13" s="1162"/>
      <c r="O13" s="1162"/>
      <c r="P13" s="1162"/>
      <c r="Q13" s="1162"/>
      <c r="R13" s="1162"/>
      <c r="S13" s="1162"/>
      <c r="T13" s="1162"/>
      <c r="U13" s="1162"/>
      <c r="V13" s="1162"/>
      <c r="W13" s="83"/>
    </row>
    <row r="14" spans="1:28" s="58" customFormat="1" ht="19.899999999999999" customHeight="1" x14ac:dyDescent="0.15">
      <c r="A14" s="83"/>
      <c r="B14" s="1141" t="s">
        <v>73</v>
      </c>
      <c r="C14" s="1142"/>
      <c r="D14" s="1142"/>
      <c r="E14" s="1142"/>
      <c r="F14" s="1142"/>
      <c r="G14" s="1142"/>
      <c r="H14" s="1142"/>
      <c r="I14" s="1142"/>
      <c r="J14" s="1142"/>
      <c r="K14" s="1142"/>
      <c r="L14" s="1143"/>
      <c r="N14" s="1144" t="s">
        <v>74</v>
      </c>
      <c r="O14" s="1144"/>
      <c r="P14" s="1144"/>
      <c r="Q14" s="1144"/>
      <c r="R14" s="1144"/>
      <c r="S14" s="1144"/>
      <c r="T14" s="1145"/>
      <c r="U14" s="1146">
        <v>0</v>
      </c>
      <c r="V14" s="1147"/>
      <c r="W14" s="83"/>
    </row>
    <row r="15" spans="1:28" s="58" customFormat="1" ht="12" customHeight="1" x14ac:dyDescent="0.15">
      <c r="A15" s="83"/>
      <c r="B15" s="1148" t="s">
        <v>75</v>
      </c>
      <c r="C15" s="1149">
        <f>INT(SUM(C8,C10,C12))</f>
        <v>0</v>
      </c>
      <c r="D15" s="1150"/>
      <c r="E15" s="1150"/>
      <c r="F15" s="1151"/>
      <c r="G15" s="1152"/>
      <c r="H15" s="1153"/>
      <c r="I15" s="1157">
        <f>SUM(I8,I10,I12)</f>
        <v>0</v>
      </c>
      <c r="J15" s="1157"/>
      <c r="K15" s="1157"/>
      <c r="L15" s="1158"/>
      <c r="N15" s="93"/>
      <c r="O15" s="93"/>
      <c r="P15" s="93"/>
      <c r="Q15" s="93"/>
      <c r="R15" s="93"/>
      <c r="S15" s="93"/>
      <c r="T15" s="93"/>
      <c r="U15" s="93"/>
      <c r="V15" s="93"/>
      <c r="W15" s="83"/>
    </row>
    <row r="16" spans="1:28" s="58" customFormat="1" ht="22.5" customHeight="1" x14ac:dyDescent="0.15">
      <c r="A16" s="83"/>
      <c r="B16" s="1128"/>
      <c r="C16" s="1159">
        <f>INT(SUM(C9,C11,C13))</f>
        <v>0</v>
      </c>
      <c r="D16" s="1159"/>
      <c r="E16" s="1160"/>
      <c r="F16" s="1154"/>
      <c r="G16" s="1155"/>
      <c r="H16" s="1156"/>
      <c r="I16" s="1161">
        <f>SUM(I9,I11,I13)</f>
        <v>0</v>
      </c>
      <c r="J16" s="1126"/>
      <c r="K16" s="1126"/>
      <c r="L16" s="1126"/>
      <c r="W16" s="83"/>
    </row>
    <row r="17" spans="1:35" s="83" customFormat="1" ht="6.75" customHeight="1" x14ac:dyDescent="0.15">
      <c r="B17" s="12"/>
      <c r="C17" s="94"/>
      <c r="D17" s="94"/>
      <c r="E17" s="94"/>
      <c r="F17" s="95"/>
      <c r="G17" s="95"/>
      <c r="H17" s="95"/>
      <c r="I17" s="95"/>
      <c r="J17" s="95"/>
      <c r="K17" s="96"/>
      <c r="L17" s="96"/>
      <c r="M17" s="96"/>
      <c r="N17" s="94"/>
      <c r="W17" s="12"/>
      <c r="X17" s="97"/>
      <c r="AH17" s="96"/>
    </row>
    <row r="18" spans="1:35" ht="23.25" customHeight="1" x14ac:dyDescent="0.15">
      <c r="A18" s="85" t="s">
        <v>76</v>
      </c>
      <c r="C18" s="86"/>
      <c r="D18" s="86"/>
      <c r="E18" s="86"/>
      <c r="F18" s="86"/>
      <c r="G18" s="86"/>
      <c r="H18" s="86"/>
      <c r="I18" s="86"/>
      <c r="J18" s="86"/>
      <c r="K18" s="86"/>
      <c r="M18" s="54"/>
      <c r="N18" s="98"/>
      <c r="O18" s="98"/>
      <c r="P18" s="98"/>
      <c r="Q18" s="98"/>
      <c r="R18" s="98"/>
      <c r="S18" s="98"/>
      <c r="T18" s="98"/>
      <c r="U18" s="98"/>
      <c r="V18" s="98"/>
      <c r="W18" s="98"/>
      <c r="AH18" s="99"/>
      <c r="AI18" s="99"/>
    </row>
    <row r="19" spans="1:35" s="58" customFormat="1" ht="25.5" customHeight="1" x14ac:dyDescent="0.15">
      <c r="A19" s="14"/>
      <c r="B19" s="87" t="s">
        <v>64</v>
      </c>
      <c r="C19" s="1135" t="s">
        <v>65</v>
      </c>
      <c r="D19" s="1135"/>
      <c r="E19" s="1135"/>
      <c r="F19" s="1118" t="s">
        <v>66</v>
      </c>
      <c r="G19" s="1118"/>
      <c r="H19" s="1118"/>
      <c r="I19" s="1135" t="s">
        <v>67</v>
      </c>
      <c r="J19" s="1135"/>
      <c r="K19" s="1135"/>
      <c r="L19" s="1135"/>
      <c r="N19" s="1168" t="s">
        <v>539</v>
      </c>
      <c r="O19" s="1168"/>
      <c r="P19" s="1168"/>
      <c r="Q19" s="1168"/>
      <c r="R19" s="1168"/>
      <c r="S19" s="1168"/>
      <c r="T19" s="1168"/>
      <c r="U19" s="1168"/>
      <c r="V19" s="1168"/>
      <c r="W19" s="98"/>
      <c r="X19" s="99"/>
      <c r="AH19" s="99"/>
      <c r="AI19" s="99"/>
    </row>
    <row r="20" spans="1:35" s="58" customFormat="1" ht="12" customHeight="1" x14ac:dyDescent="0.15">
      <c r="A20" s="89"/>
      <c r="B20" s="1127" t="s">
        <v>35</v>
      </c>
      <c r="C20" s="1169"/>
      <c r="D20" s="1169"/>
      <c r="E20" s="1169"/>
      <c r="F20" s="1170"/>
      <c r="G20" s="1171"/>
      <c r="H20" s="100"/>
      <c r="I20" s="1172">
        <f t="shared" ref="I20:I25" si="1">ROUNDDOWN((INT(C20)*F20/10),0)</f>
        <v>0</v>
      </c>
      <c r="J20" s="1172"/>
      <c r="K20" s="1172"/>
      <c r="L20" s="1172"/>
      <c r="N20" s="1168"/>
      <c r="O20" s="1168"/>
      <c r="P20" s="1168"/>
      <c r="Q20" s="1168"/>
      <c r="R20" s="1168"/>
      <c r="S20" s="1168"/>
      <c r="T20" s="1168"/>
      <c r="U20" s="1168"/>
      <c r="V20" s="1168"/>
    </row>
    <row r="21" spans="1:35" s="58" customFormat="1" ht="22.5" customHeight="1" x14ac:dyDescent="0.15">
      <c r="A21" s="89"/>
      <c r="B21" s="1128"/>
      <c r="C21" s="1173">
        <v>0</v>
      </c>
      <c r="D21" s="1173"/>
      <c r="E21" s="1173"/>
      <c r="F21" s="1174"/>
      <c r="G21" s="1175"/>
      <c r="H21" s="101" t="s">
        <v>69</v>
      </c>
      <c r="I21" s="1176">
        <f t="shared" si="1"/>
        <v>0</v>
      </c>
      <c r="J21" s="1176"/>
      <c r="K21" s="1176"/>
      <c r="L21" s="1176"/>
      <c r="N21" s="1177" t="s">
        <v>77</v>
      </c>
      <c r="O21" s="1178"/>
      <c r="P21" s="1178"/>
      <c r="Q21" s="1178"/>
      <c r="R21" s="1178"/>
      <c r="S21" s="1178"/>
      <c r="T21" s="1178"/>
      <c r="U21" s="1178"/>
      <c r="V21" s="1179"/>
    </row>
    <row r="22" spans="1:35" s="58" customFormat="1" ht="12" customHeight="1" x14ac:dyDescent="0.15">
      <c r="A22" s="89"/>
      <c r="B22" s="1127" t="s">
        <v>70</v>
      </c>
      <c r="C22" s="1169"/>
      <c r="D22" s="1169"/>
      <c r="E22" s="1169"/>
      <c r="F22" s="1170"/>
      <c r="G22" s="1171"/>
      <c r="H22" s="100"/>
      <c r="I22" s="1172">
        <f t="shared" si="1"/>
        <v>0</v>
      </c>
      <c r="J22" s="1172"/>
      <c r="K22" s="1172"/>
      <c r="L22" s="1172"/>
      <c r="N22" s="1180"/>
      <c r="O22" s="1011"/>
      <c r="P22" s="1011"/>
      <c r="Q22" s="1011"/>
      <c r="R22" s="1011"/>
      <c r="S22" s="1011"/>
      <c r="T22" s="1011"/>
      <c r="U22" s="1011"/>
      <c r="V22" s="1181"/>
    </row>
    <row r="23" spans="1:35" s="58" customFormat="1" ht="22.5" customHeight="1" x14ac:dyDescent="0.15">
      <c r="A23" s="14"/>
      <c r="B23" s="1128"/>
      <c r="C23" s="1185">
        <v>0</v>
      </c>
      <c r="D23" s="1186"/>
      <c r="E23" s="1187"/>
      <c r="F23" s="1188"/>
      <c r="G23" s="1189"/>
      <c r="H23" s="101" t="s">
        <v>69</v>
      </c>
      <c r="I23" s="1190">
        <f t="shared" si="1"/>
        <v>0</v>
      </c>
      <c r="J23" s="1191"/>
      <c r="K23" s="1191"/>
      <c r="L23" s="1192"/>
      <c r="N23" s="1182"/>
      <c r="O23" s="1183"/>
      <c r="P23" s="1183"/>
      <c r="Q23" s="1183"/>
      <c r="R23" s="1183"/>
      <c r="S23" s="1183"/>
      <c r="T23" s="1183"/>
      <c r="U23" s="1183"/>
      <c r="V23" s="1184"/>
      <c r="W23" s="102"/>
    </row>
    <row r="24" spans="1:35" s="58" customFormat="1" ht="12" customHeight="1" x14ac:dyDescent="0.15">
      <c r="A24" s="83"/>
      <c r="B24" s="1127" t="s">
        <v>72</v>
      </c>
      <c r="C24" s="1169"/>
      <c r="D24" s="1169"/>
      <c r="E24" s="1169"/>
      <c r="F24" s="1170"/>
      <c r="G24" s="1171"/>
      <c r="H24" s="100"/>
      <c r="I24" s="1172">
        <f t="shared" si="1"/>
        <v>0</v>
      </c>
      <c r="J24" s="1172"/>
      <c r="K24" s="1172"/>
      <c r="L24" s="1172"/>
      <c r="N24" s="103"/>
      <c r="O24" s="103"/>
      <c r="P24" s="103"/>
      <c r="Q24" s="103"/>
      <c r="R24" s="103"/>
      <c r="S24" s="103"/>
      <c r="T24" s="103"/>
      <c r="U24" s="103"/>
      <c r="V24" s="103"/>
      <c r="W24" s="104"/>
    </row>
    <row r="25" spans="1:35" s="58" customFormat="1" ht="22.5" customHeight="1" x14ac:dyDescent="0.15">
      <c r="A25" s="83"/>
      <c r="B25" s="1148"/>
      <c r="C25" s="1210">
        <v>0</v>
      </c>
      <c r="D25" s="1210"/>
      <c r="E25" s="1210"/>
      <c r="F25" s="1211"/>
      <c r="G25" s="1212"/>
      <c r="H25" s="105" t="s">
        <v>69</v>
      </c>
      <c r="I25" s="1213">
        <f t="shared" si="1"/>
        <v>0</v>
      </c>
      <c r="J25" s="1213"/>
      <c r="K25" s="1213"/>
      <c r="L25" s="1213"/>
      <c r="N25" s="1011" t="s">
        <v>78</v>
      </c>
      <c r="O25" s="1011"/>
      <c r="P25" s="1011"/>
      <c r="Q25" s="1011"/>
      <c r="R25" s="1011"/>
      <c r="S25" s="1011"/>
      <c r="T25" s="1011"/>
      <c r="U25" s="1011"/>
      <c r="V25" s="1011"/>
      <c r="W25" s="102"/>
      <c r="AG25" s="106"/>
    </row>
    <row r="26" spans="1:35" s="58" customFormat="1" ht="18" customHeight="1" x14ac:dyDescent="0.15">
      <c r="A26" s="83"/>
      <c r="B26" s="1141" t="s">
        <v>79</v>
      </c>
      <c r="C26" s="1142"/>
      <c r="D26" s="1142"/>
      <c r="E26" s="1142"/>
      <c r="F26" s="1142"/>
      <c r="G26" s="1142"/>
      <c r="H26" s="1142"/>
      <c r="I26" s="1142"/>
      <c r="J26" s="1142"/>
      <c r="K26" s="1142"/>
      <c r="L26" s="1143"/>
      <c r="N26" s="1011"/>
      <c r="O26" s="1011"/>
      <c r="P26" s="1011"/>
      <c r="Q26" s="1011"/>
      <c r="R26" s="1011"/>
      <c r="S26" s="1011"/>
      <c r="T26" s="1011"/>
      <c r="U26" s="1011"/>
      <c r="V26" s="1011"/>
      <c r="W26" s="98"/>
      <c r="AG26" s="106"/>
    </row>
    <row r="27" spans="1:35" s="58" customFormat="1" ht="12" customHeight="1" x14ac:dyDescent="0.15">
      <c r="A27" s="83"/>
      <c r="B27" s="1148" t="s">
        <v>75</v>
      </c>
      <c r="C27" s="1199">
        <f>INT(SUM(C20+C22+C24))</f>
        <v>0</v>
      </c>
      <c r="D27" s="1200"/>
      <c r="E27" s="1201"/>
      <c r="F27" s="1202"/>
      <c r="G27" s="1203"/>
      <c r="H27" s="1204"/>
      <c r="I27" s="1172">
        <f>SUM(I20,I22,I24)</f>
        <v>0</v>
      </c>
      <c r="J27" s="1172"/>
      <c r="K27" s="1172"/>
      <c r="L27" s="1172"/>
      <c r="N27" s="1011"/>
      <c r="O27" s="1011"/>
      <c r="P27" s="1011"/>
      <c r="Q27" s="1011"/>
      <c r="R27" s="1011"/>
      <c r="S27" s="1011"/>
      <c r="T27" s="1011"/>
      <c r="U27" s="1011"/>
      <c r="V27" s="1011"/>
    </row>
    <row r="28" spans="1:35" s="58" customFormat="1" ht="22.5" customHeight="1" x14ac:dyDescent="0.15">
      <c r="A28" s="83"/>
      <c r="B28" s="1128"/>
      <c r="C28" s="1208">
        <f>INT(SUM(C21,C23,C25))</f>
        <v>0</v>
      </c>
      <c r="D28" s="1208"/>
      <c r="E28" s="1209"/>
      <c r="F28" s="1205"/>
      <c r="G28" s="1206"/>
      <c r="H28" s="1207"/>
      <c r="I28" s="1192">
        <f>SUM(I21,I23,I25)</f>
        <v>0</v>
      </c>
      <c r="J28" s="1176"/>
      <c r="K28" s="1176"/>
      <c r="L28" s="1176"/>
      <c r="N28" s="1011"/>
      <c r="O28" s="1011"/>
      <c r="P28" s="1011"/>
      <c r="Q28" s="1011"/>
      <c r="R28" s="1011"/>
      <c r="S28" s="1011"/>
      <c r="T28" s="1011"/>
      <c r="U28" s="1011"/>
      <c r="V28" s="1011"/>
      <c r="W28" s="83"/>
    </row>
    <row r="29" spans="1:35" s="58" customFormat="1" ht="6.75" customHeight="1" x14ac:dyDescent="0.15">
      <c r="A29" s="83"/>
      <c r="B29" s="12"/>
      <c r="C29" s="94"/>
      <c r="D29" s="94"/>
      <c r="E29" s="94"/>
      <c r="F29" s="107"/>
      <c r="G29" s="107"/>
      <c r="H29" s="107"/>
      <c r="I29" s="96"/>
      <c r="J29" s="108"/>
      <c r="K29" s="96"/>
      <c r="L29" s="96"/>
      <c r="W29" s="83"/>
    </row>
    <row r="30" spans="1:35" ht="22.5" customHeight="1" x14ac:dyDescent="0.15">
      <c r="A30" s="85" t="s">
        <v>80</v>
      </c>
      <c r="C30" s="86"/>
      <c r="D30" s="86"/>
      <c r="E30" s="86"/>
      <c r="F30" s="86"/>
      <c r="G30" s="86"/>
      <c r="H30" s="86"/>
      <c r="I30" s="86"/>
      <c r="J30" s="86"/>
      <c r="K30" s="86"/>
      <c r="M30" s="54"/>
      <c r="W30" s="54"/>
    </row>
    <row r="31" spans="1:35" s="58" customFormat="1" ht="25.5" customHeight="1" x14ac:dyDescent="0.15">
      <c r="A31" s="14"/>
      <c r="B31" s="87" t="s">
        <v>64</v>
      </c>
      <c r="C31" s="1135" t="s">
        <v>65</v>
      </c>
      <c r="D31" s="1135"/>
      <c r="E31" s="1135"/>
      <c r="F31" s="1118" t="s">
        <v>66</v>
      </c>
      <c r="G31" s="1118"/>
      <c r="H31" s="1118"/>
      <c r="I31" s="1135" t="s">
        <v>81</v>
      </c>
      <c r="J31" s="1135"/>
      <c r="K31" s="1135"/>
      <c r="L31" s="1135"/>
      <c r="N31" s="1193" t="s">
        <v>82</v>
      </c>
      <c r="O31" s="1193"/>
      <c r="P31" s="1193"/>
      <c r="Q31" s="1193"/>
      <c r="R31" s="1193"/>
      <c r="S31" s="1193"/>
      <c r="T31" s="1193"/>
      <c r="U31" s="1193"/>
      <c r="V31" s="1193"/>
      <c r="W31" s="99"/>
      <c r="X31" s="99"/>
      <c r="Y31" s="99"/>
      <c r="AA31" s="99"/>
      <c r="AB31" s="99"/>
    </row>
    <row r="32" spans="1:35" s="58" customFormat="1" ht="12" customHeight="1" x14ac:dyDescent="0.15">
      <c r="A32" s="89"/>
      <c r="B32" s="1127" t="s">
        <v>35</v>
      </c>
      <c r="C32" s="1194"/>
      <c r="D32" s="1194"/>
      <c r="E32" s="1194"/>
      <c r="F32" s="1138"/>
      <c r="G32" s="1139"/>
      <c r="H32" s="109"/>
      <c r="I32" s="1195">
        <f t="shared" ref="I32:I37" si="2">ROUNDDOWN((INT(C32)*F32/10),0)</f>
        <v>0</v>
      </c>
      <c r="J32" s="1196"/>
      <c r="K32" s="1196"/>
      <c r="L32" s="1197"/>
      <c r="N32" s="1193"/>
      <c r="O32" s="1193"/>
      <c r="P32" s="1193"/>
      <c r="Q32" s="1193"/>
      <c r="R32" s="1193"/>
      <c r="S32" s="1193"/>
      <c r="T32" s="1193"/>
      <c r="U32" s="1193"/>
      <c r="V32" s="1193"/>
      <c r="W32" s="98"/>
    </row>
    <row r="33" spans="1:28" s="58" customFormat="1" ht="22.5" customHeight="1" x14ac:dyDescent="0.15">
      <c r="A33" s="89"/>
      <c r="B33" s="1128"/>
      <c r="C33" s="1198">
        <v>0</v>
      </c>
      <c r="D33" s="1062"/>
      <c r="E33" s="1063"/>
      <c r="F33" s="1174"/>
      <c r="G33" s="1175"/>
      <c r="H33" s="110" t="s">
        <v>69</v>
      </c>
      <c r="I33" s="1214">
        <f t="shared" si="2"/>
        <v>0</v>
      </c>
      <c r="J33" s="1215"/>
      <c r="K33" s="1215"/>
      <c r="L33" s="1161"/>
      <c r="N33" s="1193"/>
      <c r="O33" s="1193"/>
      <c r="P33" s="1193"/>
      <c r="Q33" s="1193"/>
      <c r="R33" s="1193"/>
      <c r="S33" s="1193"/>
      <c r="T33" s="1193"/>
      <c r="U33" s="1193"/>
      <c r="V33" s="1193"/>
      <c r="W33" s="98"/>
    </row>
    <row r="34" spans="1:28" s="58" customFormat="1" ht="12" customHeight="1" x14ac:dyDescent="0.15">
      <c r="A34" s="89"/>
      <c r="B34" s="1127" t="s">
        <v>70</v>
      </c>
      <c r="C34" s="1194"/>
      <c r="D34" s="1194"/>
      <c r="E34" s="1194"/>
      <c r="F34" s="1138"/>
      <c r="G34" s="1139"/>
      <c r="H34" s="109"/>
      <c r="I34" s="1195">
        <f t="shared" si="2"/>
        <v>0</v>
      </c>
      <c r="J34" s="1196"/>
      <c r="K34" s="1196"/>
      <c r="L34" s="1197"/>
      <c r="N34" s="1193"/>
      <c r="O34" s="1193"/>
      <c r="P34" s="1193"/>
      <c r="Q34" s="1193"/>
      <c r="R34" s="1193"/>
      <c r="S34" s="1193"/>
      <c r="T34" s="1193"/>
      <c r="U34" s="1193"/>
      <c r="V34" s="1193"/>
      <c r="W34" s="98"/>
    </row>
    <row r="35" spans="1:28" s="58" customFormat="1" ht="22.5" customHeight="1" x14ac:dyDescent="0.15">
      <c r="A35" s="14"/>
      <c r="B35" s="1128"/>
      <c r="C35" s="1198">
        <v>0</v>
      </c>
      <c r="D35" s="1062"/>
      <c r="E35" s="1063"/>
      <c r="F35" s="1174"/>
      <c r="G35" s="1175"/>
      <c r="H35" s="110" t="s">
        <v>69</v>
      </c>
      <c r="I35" s="1214">
        <f t="shared" si="2"/>
        <v>0</v>
      </c>
      <c r="J35" s="1215"/>
      <c r="K35" s="1215"/>
      <c r="L35" s="1161"/>
      <c r="N35" s="1193" t="s">
        <v>472</v>
      </c>
      <c r="O35" s="1193"/>
      <c r="P35" s="1193"/>
      <c r="Q35" s="1193"/>
      <c r="R35" s="1193"/>
      <c r="S35" s="1193"/>
      <c r="T35" s="1193"/>
      <c r="U35" s="1193"/>
      <c r="V35" s="1193"/>
      <c r="W35" s="98"/>
    </row>
    <row r="36" spans="1:28" s="58" customFormat="1" ht="12" customHeight="1" x14ac:dyDescent="0.15">
      <c r="A36" s="83"/>
      <c r="B36" s="1127" t="s">
        <v>72</v>
      </c>
      <c r="C36" s="1194"/>
      <c r="D36" s="1194"/>
      <c r="E36" s="1194"/>
      <c r="F36" s="1138"/>
      <c r="G36" s="1139"/>
      <c r="H36" s="109"/>
      <c r="I36" s="1132">
        <f t="shared" si="2"/>
        <v>0</v>
      </c>
      <c r="J36" s="1132"/>
      <c r="K36" s="1132"/>
      <c r="L36" s="1132"/>
      <c r="N36" s="1193"/>
      <c r="O36" s="1193"/>
      <c r="P36" s="1193"/>
      <c r="Q36" s="1193"/>
      <c r="R36" s="1193"/>
      <c r="S36" s="1193"/>
      <c r="T36" s="1193"/>
      <c r="U36" s="1193"/>
      <c r="V36" s="1193"/>
      <c r="W36" s="99"/>
    </row>
    <row r="37" spans="1:28" s="58" customFormat="1" ht="22.5" customHeight="1" x14ac:dyDescent="0.15">
      <c r="A37" s="83"/>
      <c r="B37" s="1148"/>
      <c r="C37" s="1226">
        <v>0</v>
      </c>
      <c r="D37" s="1227"/>
      <c r="E37" s="1228"/>
      <c r="F37" s="1229"/>
      <c r="G37" s="1230"/>
      <c r="H37" s="111" t="s">
        <v>69</v>
      </c>
      <c r="I37" s="1140">
        <f t="shared" si="2"/>
        <v>0</v>
      </c>
      <c r="J37" s="1140"/>
      <c r="K37" s="1140"/>
      <c r="L37" s="1140"/>
      <c r="N37" s="1193"/>
      <c r="O37" s="1193"/>
      <c r="P37" s="1193"/>
      <c r="Q37" s="1193"/>
      <c r="R37" s="1193"/>
      <c r="S37" s="1193"/>
      <c r="T37" s="1193"/>
      <c r="U37" s="1193"/>
      <c r="V37" s="1193"/>
      <c r="W37" s="99"/>
    </row>
    <row r="38" spans="1:28" s="58" customFormat="1" ht="16.5" customHeight="1" x14ac:dyDescent="0.15">
      <c r="A38" s="83"/>
      <c r="B38" s="1141" t="s">
        <v>79</v>
      </c>
      <c r="C38" s="1142"/>
      <c r="D38" s="1142"/>
      <c r="E38" s="1142"/>
      <c r="F38" s="1142"/>
      <c r="G38" s="1142"/>
      <c r="H38" s="1142"/>
      <c r="I38" s="1142"/>
      <c r="J38" s="1142"/>
      <c r="K38" s="1142"/>
      <c r="L38" s="1143"/>
      <c r="N38" s="1010" t="s">
        <v>471</v>
      </c>
      <c r="O38" s="1010"/>
      <c r="P38" s="1010"/>
      <c r="Q38" s="1010"/>
      <c r="R38" s="1010"/>
      <c r="S38" s="1010"/>
      <c r="T38" s="1010"/>
      <c r="U38" s="58" t="s">
        <v>60</v>
      </c>
      <c r="V38" s="320"/>
      <c r="W38" s="99"/>
      <c r="X38" s="83"/>
      <c r="Y38" s="83"/>
    </row>
    <row r="39" spans="1:28" s="58" customFormat="1" ht="12" customHeight="1" x14ac:dyDescent="0.15">
      <c r="A39" s="83"/>
      <c r="B39" s="1148" t="s">
        <v>75</v>
      </c>
      <c r="C39" s="1149">
        <f>INT(SUM(C32,C34,C36))</f>
        <v>0</v>
      </c>
      <c r="D39" s="1150"/>
      <c r="E39" s="1150"/>
      <c r="F39" s="1216"/>
      <c r="G39" s="1217"/>
      <c r="H39" s="1218"/>
      <c r="I39" s="1222">
        <f>SUM(I32,I34,I36)</f>
        <v>0</v>
      </c>
      <c r="J39" s="1223"/>
      <c r="K39" s="1223"/>
      <c r="L39" s="1224"/>
      <c r="N39" s="1010"/>
      <c r="O39" s="1010"/>
      <c r="P39" s="1010"/>
      <c r="Q39" s="1010"/>
      <c r="R39" s="1010"/>
      <c r="S39" s="1010"/>
      <c r="T39" s="1010"/>
      <c r="U39" s="304"/>
      <c r="V39" s="305"/>
      <c r="W39" s="99"/>
    </row>
    <row r="40" spans="1:28" s="58" customFormat="1" ht="22.5" customHeight="1" x14ac:dyDescent="0.15">
      <c r="A40" s="83"/>
      <c r="B40" s="1128"/>
      <c r="C40" s="1160">
        <f>INT(SUM(C33,C35,C37))</f>
        <v>0</v>
      </c>
      <c r="D40" s="1225"/>
      <c r="E40" s="1225"/>
      <c r="F40" s="1219"/>
      <c r="G40" s="1220"/>
      <c r="H40" s="1221"/>
      <c r="I40" s="1161">
        <f>SUM(I33,I35,I37)</f>
        <v>0</v>
      </c>
      <c r="J40" s="1126"/>
      <c r="K40" s="1126"/>
      <c r="L40" s="1126"/>
      <c r="N40" s="1278" t="s">
        <v>470</v>
      </c>
      <c r="O40" s="1278"/>
      <c r="P40" s="1278"/>
      <c r="Q40" s="1278"/>
      <c r="R40" s="1278"/>
      <c r="S40" s="1373">
        <f>IF(V38="○",E47*2000000,0)</f>
        <v>0</v>
      </c>
      <c r="T40" s="1373"/>
      <c r="U40" s="1373"/>
      <c r="V40" s="1373"/>
      <c r="W40" s="83"/>
    </row>
    <row r="41" spans="1:28" s="58" customFormat="1" ht="8.25" customHeight="1" x14ac:dyDescent="0.15">
      <c r="A41" s="83"/>
      <c r="B41" s="12"/>
      <c r="C41" s="94"/>
      <c r="D41" s="94"/>
      <c r="E41" s="94"/>
      <c r="F41" s="107"/>
      <c r="G41" s="107"/>
      <c r="H41" s="107"/>
      <c r="I41" s="96"/>
      <c r="J41" s="96"/>
      <c r="K41" s="96"/>
      <c r="L41" s="96"/>
      <c r="N41" s="112"/>
      <c r="O41" s="112"/>
      <c r="P41" s="112"/>
      <c r="Q41" s="112"/>
      <c r="R41" s="112"/>
    </row>
    <row r="42" spans="1:28" s="58" customFormat="1" ht="19.5" customHeight="1" x14ac:dyDescent="0.15">
      <c r="A42" s="27" t="s">
        <v>83</v>
      </c>
      <c r="O42" s="26"/>
      <c r="P42" s="26"/>
      <c r="Q42" s="26"/>
      <c r="R42" s="26"/>
      <c r="S42" s="26"/>
      <c r="T42" s="26"/>
      <c r="U42" s="26"/>
      <c r="V42" s="26"/>
      <c r="W42" s="26"/>
    </row>
    <row r="43" spans="1:28" s="58" customFormat="1" ht="25.5" customHeight="1" x14ac:dyDescent="0.15">
      <c r="B43" s="43"/>
      <c r="C43" s="44"/>
      <c r="D43" s="44"/>
      <c r="E43" s="959" t="s">
        <v>84</v>
      </c>
      <c r="F43" s="1248"/>
      <c r="G43" s="1248"/>
      <c r="H43" s="1248"/>
      <c r="I43" s="960"/>
      <c r="J43" s="1101" t="s">
        <v>85</v>
      </c>
      <c r="K43" s="1101"/>
      <c r="L43" s="1101"/>
      <c r="M43" s="1101"/>
      <c r="N43" s="1249"/>
      <c r="O43" s="1250" t="s">
        <v>86</v>
      </c>
      <c r="P43" s="1011"/>
      <c r="Q43" s="1011"/>
      <c r="R43" s="1011"/>
      <c r="S43" s="1011"/>
      <c r="T43" s="1011"/>
      <c r="U43" s="1011"/>
      <c r="V43" s="1011"/>
      <c r="W43" s="26"/>
    </row>
    <row r="44" spans="1:28" s="58" customFormat="1" ht="25.5" customHeight="1" x14ac:dyDescent="0.15">
      <c r="B44" s="1251" t="s">
        <v>87</v>
      </c>
      <c r="C44" s="1252"/>
      <c r="D44" s="1253"/>
      <c r="E44" s="113"/>
      <c r="F44" s="314" t="s">
        <v>473</v>
      </c>
      <c r="G44" s="315"/>
      <c r="H44" s="114" t="s">
        <v>88</v>
      </c>
      <c r="I44" s="114"/>
      <c r="J44" s="113"/>
      <c r="K44" s="314" t="s">
        <v>473</v>
      </c>
      <c r="L44" s="315"/>
      <c r="M44" s="114" t="s">
        <v>88</v>
      </c>
      <c r="N44" s="115"/>
      <c r="O44" s="1250"/>
      <c r="P44" s="1011"/>
      <c r="Q44" s="1011"/>
      <c r="R44" s="1011"/>
      <c r="S44" s="1011"/>
      <c r="T44" s="1011"/>
      <c r="U44" s="1011"/>
      <c r="V44" s="1011"/>
      <c r="W44" s="26"/>
    </row>
    <row r="45" spans="1:28" s="58" customFormat="1" ht="14.25" customHeight="1" x14ac:dyDescent="0.15">
      <c r="B45" s="3"/>
      <c r="C45" s="3"/>
      <c r="D45" s="3"/>
      <c r="E45" s="83"/>
      <c r="F45" s="116"/>
      <c r="G45" s="117"/>
      <c r="H45" s="14"/>
      <c r="I45" s="14"/>
      <c r="J45" s="83"/>
      <c r="K45" s="116"/>
      <c r="L45" s="117"/>
      <c r="M45" s="14"/>
      <c r="N45" s="83"/>
      <c r="O45" s="102"/>
      <c r="P45" s="102"/>
      <c r="Q45" s="102"/>
      <c r="R45" s="102"/>
      <c r="S45" s="102"/>
      <c r="T45" s="102"/>
      <c r="U45" s="102"/>
      <c r="V45" s="102"/>
      <c r="W45" s="26"/>
    </row>
    <row r="46" spans="1:28" s="58" customFormat="1" ht="18" customHeight="1" x14ac:dyDescent="0.15">
      <c r="A46" s="83"/>
      <c r="B46" s="118" t="s">
        <v>89</v>
      </c>
      <c r="C46" s="119"/>
      <c r="D46" s="119"/>
      <c r="E46" s="119"/>
      <c r="F46" s="120"/>
      <c r="G46" s="120"/>
      <c r="H46" s="120"/>
      <c r="I46" s="120"/>
      <c r="J46" s="120"/>
      <c r="K46" s="121"/>
      <c r="L46" s="121"/>
      <c r="M46" s="121"/>
      <c r="N46" s="122"/>
      <c r="O46" s="122"/>
      <c r="P46" s="122"/>
      <c r="Q46" s="122"/>
      <c r="R46" s="122"/>
      <c r="S46" s="122"/>
      <c r="T46" s="122"/>
      <c r="U46" s="122"/>
      <c r="V46" s="123"/>
      <c r="W46" s="83"/>
    </row>
    <row r="47" spans="1:28" s="58" customFormat="1" ht="21" customHeight="1" x14ac:dyDescent="0.15">
      <c r="A47" s="83"/>
      <c r="B47" s="124" t="s">
        <v>90</v>
      </c>
      <c r="C47" s="83"/>
      <c r="D47" s="83"/>
      <c r="E47" s="1254">
        <v>0</v>
      </c>
      <c r="F47" s="1254"/>
      <c r="G47" s="1254"/>
      <c r="H47" s="125"/>
      <c r="I47" s="125"/>
      <c r="J47" s="125"/>
      <c r="K47" s="14"/>
      <c r="L47" s="83"/>
      <c r="M47" s="83"/>
      <c r="N47" s="83"/>
      <c r="O47" s="83"/>
      <c r="P47" s="83"/>
      <c r="Q47" s="83"/>
      <c r="R47" s="83"/>
      <c r="S47" s="83"/>
      <c r="T47" s="83"/>
      <c r="U47" s="83"/>
      <c r="V47" s="126"/>
      <c r="W47" s="127"/>
      <c r="X47" s="128"/>
      <c r="Y47" s="128"/>
      <c r="Z47" s="128"/>
      <c r="AA47" s="128"/>
      <c r="AB47" s="128"/>
    </row>
    <row r="48" spans="1:28" s="58" customFormat="1" ht="6.75" customHeight="1" x14ac:dyDescent="0.15">
      <c r="A48" s="83"/>
      <c r="B48" s="124"/>
      <c r="C48" s="83"/>
      <c r="D48" s="83"/>
      <c r="E48" s="129"/>
      <c r="F48" s="125"/>
      <c r="G48" s="125"/>
      <c r="H48" s="125"/>
      <c r="I48" s="125"/>
      <c r="J48" s="125"/>
      <c r="K48" s="14"/>
      <c r="L48" s="83"/>
      <c r="M48" s="83"/>
      <c r="N48" s="83"/>
      <c r="O48" s="83"/>
      <c r="P48" s="83"/>
      <c r="Q48" s="83"/>
      <c r="R48" s="83"/>
      <c r="S48" s="83"/>
      <c r="T48" s="83"/>
      <c r="U48" s="83"/>
      <c r="V48" s="126"/>
      <c r="W48" s="127"/>
      <c r="X48" s="128"/>
      <c r="Y48" s="128"/>
      <c r="Z48" s="128"/>
      <c r="AA48" s="128"/>
      <c r="AB48" s="128"/>
    </row>
    <row r="49" spans="1:28" s="58" customFormat="1" ht="16.5" customHeight="1" x14ac:dyDescent="0.15">
      <c r="A49" s="83"/>
      <c r="B49" s="130" t="s">
        <v>91</v>
      </c>
      <c r="C49" s="83"/>
      <c r="D49" s="83"/>
      <c r="E49" s="131"/>
      <c r="F49" s="81" t="s">
        <v>92</v>
      </c>
      <c r="G49" s="83"/>
      <c r="H49" s="83"/>
      <c r="I49" s="131"/>
      <c r="J49" s="83" t="s">
        <v>93</v>
      </c>
      <c r="K49" s="83"/>
      <c r="L49" s="83"/>
      <c r="M49" s="131"/>
      <c r="N49" s="83" t="s">
        <v>94</v>
      </c>
      <c r="O49" s="83"/>
      <c r="P49" s="83"/>
      <c r="Q49" s="131"/>
      <c r="R49" s="81" t="s">
        <v>95</v>
      </c>
      <c r="S49" s="83"/>
      <c r="T49" s="83"/>
      <c r="U49" s="83"/>
      <c r="V49" s="126"/>
      <c r="W49" s="127"/>
      <c r="X49" s="128"/>
      <c r="Y49" s="128"/>
      <c r="Z49" s="128"/>
      <c r="AA49" s="128"/>
      <c r="AB49" s="128"/>
    </row>
    <row r="50" spans="1:28" s="58" customFormat="1" ht="6.75" customHeight="1" x14ac:dyDescent="0.15">
      <c r="A50" s="83"/>
      <c r="B50" s="124"/>
      <c r="C50" s="83"/>
      <c r="D50" s="83"/>
      <c r="E50" s="132"/>
      <c r="F50" s="125"/>
      <c r="G50" s="125"/>
      <c r="H50" s="125"/>
      <c r="I50" s="125"/>
      <c r="J50" s="125"/>
      <c r="K50" s="14"/>
      <c r="L50" s="83"/>
      <c r="M50" s="83"/>
      <c r="N50" s="83"/>
      <c r="O50" s="83"/>
      <c r="P50" s="83"/>
      <c r="Q50" s="83"/>
      <c r="R50" s="83"/>
      <c r="S50" s="83"/>
      <c r="T50" s="83"/>
      <c r="U50" s="83"/>
      <c r="V50" s="126"/>
      <c r="W50" s="127"/>
      <c r="X50" s="128"/>
      <c r="Y50" s="128"/>
      <c r="Z50" s="128"/>
      <c r="AA50" s="128"/>
      <c r="AB50" s="128"/>
    </row>
    <row r="51" spans="1:28" s="58" customFormat="1" ht="16.5" customHeight="1" x14ac:dyDescent="0.15">
      <c r="A51" s="83"/>
      <c r="B51" s="130" t="s">
        <v>474</v>
      </c>
      <c r="C51" s="83"/>
      <c r="D51" s="83"/>
      <c r="E51" s="83"/>
      <c r="F51" s="83"/>
      <c r="G51" s="131"/>
      <c r="H51" s="83" t="s">
        <v>96</v>
      </c>
      <c r="I51" s="3"/>
      <c r="J51" s="131"/>
      <c r="K51" s="83" t="s">
        <v>97</v>
      </c>
      <c r="L51" s="83"/>
      <c r="M51" s="131"/>
      <c r="N51" s="306" t="s">
        <v>98</v>
      </c>
      <c r="O51" s="306"/>
      <c r="P51" s="131"/>
      <c r="Q51" s="306" t="s">
        <v>99</v>
      </c>
      <c r="R51" s="306"/>
      <c r="S51" s="306"/>
      <c r="T51" s="306"/>
      <c r="U51" s="306"/>
      <c r="V51" s="126"/>
      <c r="W51" s="128"/>
      <c r="X51" s="128"/>
      <c r="Y51" s="127"/>
      <c r="Z51" s="128"/>
      <c r="AA51" s="128"/>
      <c r="AB51" s="128"/>
    </row>
    <row r="52" spans="1:28" s="58" customFormat="1" ht="6.75" customHeight="1" x14ac:dyDescent="0.15">
      <c r="A52" s="83"/>
      <c r="B52" s="124"/>
      <c r="C52" s="83"/>
      <c r="D52" s="83"/>
      <c r="E52" s="125"/>
      <c r="F52" s="125"/>
      <c r="G52" s="125"/>
      <c r="H52" s="14"/>
      <c r="I52" s="125"/>
      <c r="J52" s="83"/>
      <c r="K52" s="83"/>
      <c r="L52" s="83"/>
      <c r="M52" s="83"/>
      <c r="N52" s="83"/>
      <c r="O52" s="83"/>
      <c r="P52" s="83"/>
      <c r="Q52" s="83"/>
      <c r="R52" s="83"/>
      <c r="S52" s="83"/>
      <c r="T52" s="83"/>
      <c r="U52" s="83"/>
      <c r="V52" s="126"/>
      <c r="W52" s="127"/>
      <c r="X52" s="128"/>
      <c r="Y52" s="128"/>
      <c r="Z52" s="128"/>
      <c r="AA52" s="128"/>
      <c r="AB52" s="128"/>
    </row>
    <row r="53" spans="1:28" ht="16.5" customHeight="1" x14ac:dyDescent="0.15">
      <c r="A53" s="54"/>
      <c r="B53" s="130"/>
      <c r="C53" s="14"/>
      <c r="D53" s="14"/>
      <c r="E53" s="14"/>
      <c r="F53" s="14"/>
      <c r="G53" s="131"/>
      <c r="H53" s="83" t="s">
        <v>100</v>
      </c>
      <c r="I53" s="3"/>
      <c r="J53" s="131"/>
      <c r="K53" s="83" t="s">
        <v>101</v>
      </c>
      <c r="L53" s="14"/>
      <c r="M53" s="131"/>
      <c r="N53" s="83" t="s">
        <v>102</v>
      </c>
      <c r="O53" s="83"/>
      <c r="P53" s="131"/>
      <c r="Q53" s="83" t="s">
        <v>103</v>
      </c>
      <c r="R53" s="83"/>
      <c r="S53" s="83"/>
      <c r="T53" s="83"/>
      <c r="U53" s="83"/>
      <c r="V53" s="133"/>
      <c r="W53" s="54"/>
      <c r="X53" s="54"/>
      <c r="Y53" s="54"/>
      <c r="Z53" s="54"/>
      <c r="AA53" s="54"/>
      <c r="AB53" s="54"/>
    </row>
    <row r="54" spans="1:28" s="58" customFormat="1" ht="6.75" customHeight="1" x14ac:dyDescent="0.15">
      <c r="A54" s="83"/>
      <c r="B54" s="124"/>
      <c r="C54" s="83"/>
      <c r="D54" s="83"/>
      <c r="E54" s="125"/>
      <c r="F54" s="125"/>
      <c r="G54" s="125"/>
      <c r="H54" s="14"/>
      <c r="I54" s="125"/>
      <c r="J54" s="83"/>
      <c r="K54" s="83"/>
      <c r="L54" s="83"/>
      <c r="M54" s="83"/>
      <c r="N54" s="83"/>
      <c r="O54" s="83"/>
      <c r="P54" s="83"/>
      <c r="Q54" s="83"/>
      <c r="R54" s="83"/>
      <c r="S54" s="83"/>
      <c r="T54" s="83"/>
      <c r="U54" s="83"/>
      <c r="V54" s="126"/>
      <c r="W54" s="127"/>
      <c r="X54" s="128"/>
      <c r="Y54" s="128"/>
      <c r="Z54" s="128"/>
      <c r="AA54" s="128"/>
      <c r="AB54" s="128"/>
    </row>
    <row r="55" spans="1:28" ht="16.5" customHeight="1" x14ac:dyDescent="0.15">
      <c r="A55" s="54"/>
      <c r="B55" s="130" t="s">
        <v>481</v>
      </c>
      <c r="C55" s="14"/>
      <c r="D55" s="14"/>
      <c r="E55" s="14"/>
      <c r="F55" s="14"/>
      <c r="G55" s="131"/>
      <c r="H55" s="83"/>
      <c r="I55" s="83"/>
      <c r="J55" s="83"/>
      <c r="K55" s="83"/>
      <c r="L55" s="83"/>
      <c r="M55" s="83"/>
      <c r="N55" s="83"/>
      <c r="O55" s="83"/>
      <c r="P55" s="83"/>
      <c r="Q55" s="83"/>
      <c r="R55" s="83"/>
      <c r="S55" s="83"/>
      <c r="T55" s="83"/>
      <c r="U55" s="83"/>
      <c r="V55" s="133"/>
      <c r="W55" s="54"/>
      <c r="X55" s="54"/>
      <c r="Y55" s="54"/>
      <c r="Z55" s="54"/>
      <c r="AA55" s="54"/>
      <c r="AB55" s="54"/>
    </row>
    <row r="56" spans="1:28" s="58" customFormat="1" ht="6.75" customHeight="1" x14ac:dyDescent="0.15">
      <c r="A56" s="83"/>
      <c r="B56" s="134"/>
      <c r="C56" s="127"/>
      <c r="D56" s="127"/>
      <c r="E56" s="135"/>
      <c r="F56" s="135"/>
      <c r="G56" s="135"/>
      <c r="H56" s="135"/>
      <c r="I56" s="135"/>
      <c r="J56" s="135"/>
      <c r="K56" s="78"/>
      <c r="L56" s="127"/>
      <c r="M56" s="127"/>
      <c r="N56" s="127"/>
      <c r="O56" s="127"/>
      <c r="P56" s="127"/>
      <c r="Q56" s="127"/>
      <c r="R56" s="127"/>
      <c r="S56" s="127"/>
      <c r="T56" s="127"/>
      <c r="U56" s="127"/>
      <c r="V56" s="126"/>
      <c r="W56" s="127"/>
      <c r="X56" s="128"/>
      <c r="Y56" s="128"/>
      <c r="Z56" s="128"/>
      <c r="AA56" s="128"/>
      <c r="AB56" s="128"/>
    </row>
    <row r="57" spans="1:28" ht="16.5" customHeight="1" x14ac:dyDescent="0.15">
      <c r="A57" s="54"/>
      <c r="B57" s="136" t="s">
        <v>104</v>
      </c>
      <c r="C57" s="9"/>
      <c r="D57" s="9"/>
      <c r="E57" s="9"/>
      <c r="F57" s="9"/>
      <c r="G57" s="54"/>
      <c r="H57" s="54"/>
      <c r="I57" s="54"/>
      <c r="J57" s="54"/>
      <c r="K57" s="54"/>
      <c r="L57" s="54"/>
      <c r="M57" s="54"/>
      <c r="N57" s="54"/>
      <c r="O57" s="54"/>
      <c r="P57" s="54"/>
      <c r="Q57" s="54"/>
      <c r="R57" s="54"/>
      <c r="S57" s="54"/>
      <c r="T57" s="54"/>
      <c r="U57" s="54"/>
      <c r="V57" s="133"/>
      <c r="W57" s="54"/>
      <c r="X57" s="54"/>
      <c r="Y57" s="54"/>
      <c r="Z57" s="54"/>
      <c r="AA57" s="54"/>
      <c r="AB57" s="54"/>
    </row>
    <row r="58" spans="1:28" ht="32.25" customHeight="1" x14ac:dyDescent="0.15">
      <c r="A58" s="54"/>
      <c r="B58" s="1255" t="s">
        <v>105</v>
      </c>
      <c r="C58" s="1256"/>
      <c r="D58" s="1257"/>
      <c r="E58" s="1231">
        <v>0</v>
      </c>
      <c r="F58" s="1232"/>
      <c r="G58" s="1233"/>
      <c r="H58" s="1258" t="s">
        <v>106</v>
      </c>
      <c r="I58" s="1259"/>
      <c r="J58" s="1260"/>
      <c r="K58" s="1231">
        <v>0</v>
      </c>
      <c r="L58" s="1232"/>
      <c r="M58" s="1233"/>
      <c r="N58" s="54"/>
      <c r="O58" s="54"/>
      <c r="P58" s="1259" t="s">
        <v>107</v>
      </c>
      <c r="Q58" s="1259"/>
      <c r="R58" s="1260"/>
      <c r="S58" s="1231">
        <v>0</v>
      </c>
      <c r="T58" s="1232"/>
      <c r="U58" s="1233"/>
      <c r="V58" s="133"/>
      <c r="W58" s="54"/>
      <c r="X58" s="54"/>
      <c r="Y58" s="54"/>
      <c r="Z58" s="54"/>
      <c r="AA58" s="54"/>
      <c r="AB58" s="54"/>
    </row>
    <row r="59" spans="1:28" ht="6.75" customHeight="1" x14ac:dyDescent="0.15">
      <c r="A59" s="54"/>
      <c r="B59" s="137"/>
      <c r="C59" s="138"/>
      <c r="D59" s="138"/>
      <c r="E59" s="138"/>
      <c r="F59" s="138"/>
      <c r="G59" s="139"/>
      <c r="H59" s="140"/>
      <c r="I59" s="141"/>
      <c r="J59" s="141"/>
      <c r="K59" s="141"/>
      <c r="L59" s="139"/>
      <c r="M59" s="139"/>
      <c r="N59" s="140"/>
      <c r="O59" s="141"/>
      <c r="P59" s="141"/>
      <c r="Q59" s="141"/>
      <c r="R59" s="139"/>
      <c r="S59" s="139"/>
      <c r="T59" s="139"/>
      <c r="U59" s="139"/>
      <c r="V59" s="142"/>
      <c r="W59" s="54"/>
      <c r="X59" s="54"/>
      <c r="Y59" s="54"/>
      <c r="Z59" s="54"/>
      <c r="AA59" s="54"/>
      <c r="AB59" s="54"/>
    </row>
    <row r="60" spans="1:28" s="58" customFormat="1" ht="8.25" customHeight="1" x14ac:dyDescent="0.15">
      <c r="B60" s="3"/>
      <c r="C60" s="3"/>
      <c r="D60" s="3"/>
      <c r="E60" s="83"/>
      <c r="F60" s="116"/>
      <c r="G60" s="117"/>
      <c r="H60" s="14"/>
      <c r="I60" s="14"/>
      <c r="J60" s="83"/>
      <c r="K60" s="116"/>
      <c r="L60" s="117"/>
      <c r="M60" s="14"/>
      <c r="N60" s="83"/>
    </row>
    <row r="61" spans="1:28" s="144" customFormat="1" ht="21.75" customHeight="1" x14ac:dyDescent="0.45">
      <c r="A61" s="143" t="s">
        <v>108</v>
      </c>
    </row>
    <row r="62" spans="1:28" s="144" customFormat="1" ht="18.75" customHeight="1" x14ac:dyDescent="0.45">
      <c r="A62" s="144" t="s">
        <v>478</v>
      </c>
      <c r="K62" s="144" t="s">
        <v>109</v>
      </c>
    </row>
    <row r="63" spans="1:28" ht="20.25" customHeight="1" x14ac:dyDescent="0.15">
      <c r="A63" s="8"/>
      <c r="B63" s="1101" t="s">
        <v>518</v>
      </c>
      <c r="C63" s="1101"/>
      <c r="D63" s="1234" t="s">
        <v>110</v>
      </c>
      <c r="E63" s="1235"/>
      <c r="F63" s="1235"/>
      <c r="G63" s="1235"/>
      <c r="H63" s="1235"/>
      <c r="I63" s="1235"/>
      <c r="J63" s="1046"/>
      <c r="K63" s="960" t="s">
        <v>112</v>
      </c>
      <c r="L63" s="1101"/>
      <c r="M63" s="1101"/>
      <c r="N63" s="1101"/>
      <c r="O63" s="1101"/>
      <c r="P63" s="1101"/>
      <c r="Q63" s="1101"/>
      <c r="R63" s="1101"/>
      <c r="S63" s="1101"/>
      <c r="T63" s="1101"/>
      <c r="U63" s="1101"/>
      <c r="V63" s="1101"/>
      <c r="W63" s="58"/>
    </row>
    <row r="64" spans="1:28" s="2" customFormat="1" ht="20.25" customHeight="1" x14ac:dyDescent="0.15">
      <c r="A64" s="14"/>
      <c r="B64" s="1101"/>
      <c r="C64" s="1101"/>
      <c r="D64" s="1236"/>
      <c r="E64" s="1237"/>
      <c r="F64" s="1237"/>
      <c r="G64" s="1237"/>
      <c r="H64" s="1237"/>
      <c r="I64" s="1237"/>
      <c r="J64" s="1047"/>
      <c r="K64" s="145" t="s">
        <v>113</v>
      </c>
      <c r="L64" s="146" t="s">
        <v>114</v>
      </c>
      <c r="M64" s="146" t="s">
        <v>115</v>
      </c>
      <c r="N64" s="146" t="s">
        <v>116</v>
      </c>
      <c r="O64" s="146" t="s">
        <v>117</v>
      </c>
      <c r="P64" s="146" t="s">
        <v>118</v>
      </c>
      <c r="Q64" s="147" t="s">
        <v>119</v>
      </c>
      <c r="R64" s="147" t="s">
        <v>120</v>
      </c>
      <c r="S64" s="147" t="s">
        <v>121</v>
      </c>
      <c r="T64" s="146" t="s">
        <v>122</v>
      </c>
      <c r="U64" s="146" t="s">
        <v>123</v>
      </c>
      <c r="V64" s="146" t="s">
        <v>124</v>
      </c>
      <c r="W64" s="14"/>
    </row>
    <row r="65" spans="1:23" s="2" customFormat="1" ht="23.25" customHeight="1" x14ac:dyDescent="0.15">
      <c r="A65" s="14"/>
      <c r="B65" s="1238" t="s">
        <v>125</v>
      </c>
      <c r="C65" s="1239"/>
      <c r="D65" s="1242" t="s">
        <v>126</v>
      </c>
      <c r="E65" s="1243"/>
      <c r="F65" s="1243"/>
      <c r="G65" s="1243"/>
      <c r="H65" s="1243"/>
      <c r="I65" s="1243"/>
      <c r="J65" s="1244"/>
      <c r="K65" s="361"/>
      <c r="L65" s="361"/>
      <c r="M65" s="361"/>
      <c r="N65" s="361"/>
      <c r="O65" s="361"/>
      <c r="P65" s="361"/>
      <c r="Q65" s="361"/>
      <c r="R65" s="361"/>
      <c r="S65" s="361"/>
      <c r="T65" s="361"/>
      <c r="U65" s="361"/>
      <c r="V65" s="361"/>
      <c r="W65" s="14"/>
    </row>
    <row r="66" spans="1:23" s="2" customFormat="1" ht="23.25" customHeight="1" x14ac:dyDescent="0.15">
      <c r="A66" s="14"/>
      <c r="B66" s="1240"/>
      <c r="C66" s="1241"/>
      <c r="D66" s="1245" t="s">
        <v>127</v>
      </c>
      <c r="E66" s="1246"/>
      <c r="F66" s="1246"/>
      <c r="G66" s="1246"/>
      <c r="H66" s="1246"/>
      <c r="I66" s="1246"/>
      <c r="J66" s="1247"/>
      <c r="K66" s="361"/>
      <c r="L66" s="361"/>
      <c r="M66" s="361"/>
      <c r="N66" s="361"/>
      <c r="O66" s="361"/>
      <c r="P66" s="361"/>
      <c r="Q66" s="361"/>
      <c r="R66" s="361"/>
      <c r="S66" s="361"/>
      <c r="T66" s="361"/>
      <c r="U66" s="361"/>
      <c r="V66" s="361"/>
      <c r="W66" s="14"/>
    </row>
    <row r="67" spans="1:23" s="2" customFormat="1" ht="46.5" customHeight="1" x14ac:dyDescent="0.15">
      <c r="A67" s="14"/>
      <c r="B67" s="1261" t="s">
        <v>128</v>
      </c>
      <c r="C67" s="1262"/>
      <c r="D67" s="1245" t="s">
        <v>484</v>
      </c>
      <c r="E67" s="1246"/>
      <c r="F67" s="1246"/>
      <c r="G67" s="1246"/>
      <c r="H67" s="1246"/>
      <c r="I67" s="1246"/>
      <c r="J67" s="1247"/>
      <c r="K67" s="1263" t="s">
        <v>1164</v>
      </c>
      <c r="L67" s="1264"/>
      <c r="M67" s="1264"/>
      <c r="N67" s="1264"/>
      <c r="O67" s="1264"/>
      <c r="P67" s="1264"/>
      <c r="Q67" s="1264"/>
      <c r="R67" s="1264"/>
      <c r="S67" s="1264"/>
      <c r="T67" s="1264"/>
      <c r="U67" s="1264"/>
      <c r="V67" s="1265"/>
      <c r="W67" s="14"/>
    </row>
    <row r="68" spans="1:23" s="2" customFormat="1" ht="23.25" customHeight="1" x14ac:dyDescent="0.15">
      <c r="A68" s="14"/>
      <c r="B68" s="1266" t="s">
        <v>129</v>
      </c>
      <c r="C68" s="1266" t="s">
        <v>130</v>
      </c>
      <c r="D68" s="1269" t="s">
        <v>131</v>
      </c>
      <c r="E68" s="1270"/>
      <c r="F68" s="1270"/>
      <c r="G68" s="1270"/>
      <c r="H68" s="1270"/>
      <c r="I68" s="1270"/>
      <c r="J68" s="1271"/>
      <c r="K68" s="361"/>
      <c r="L68" s="131"/>
      <c r="M68" s="131"/>
      <c r="N68" s="131"/>
      <c r="O68" s="131"/>
      <c r="P68" s="131"/>
      <c r="Q68" s="131"/>
      <c r="R68" s="131"/>
      <c r="S68" s="131"/>
      <c r="T68" s="131"/>
      <c r="U68" s="131"/>
      <c r="V68" s="131"/>
      <c r="W68" s="14"/>
    </row>
    <row r="69" spans="1:23" s="2" customFormat="1" ht="23.25" customHeight="1" x14ac:dyDescent="0.15">
      <c r="A69" s="14"/>
      <c r="B69" s="1267"/>
      <c r="C69" s="1267"/>
      <c r="D69" s="1245" t="s">
        <v>132</v>
      </c>
      <c r="E69" s="1246"/>
      <c r="F69" s="1246"/>
      <c r="G69" s="1246"/>
      <c r="H69" s="1246"/>
      <c r="I69" s="1246"/>
      <c r="J69" s="1247"/>
      <c r="K69" s="361"/>
      <c r="L69" s="131"/>
      <c r="M69" s="131"/>
      <c r="N69" s="131"/>
      <c r="O69" s="131"/>
      <c r="P69" s="131"/>
      <c r="Q69" s="131"/>
      <c r="R69" s="131"/>
      <c r="S69" s="131"/>
      <c r="T69" s="131"/>
      <c r="U69" s="131"/>
      <c r="V69" s="131"/>
      <c r="W69" s="14"/>
    </row>
    <row r="70" spans="1:23" s="2" customFormat="1" ht="23.25" customHeight="1" x14ac:dyDescent="0.15">
      <c r="A70" s="14"/>
      <c r="B70" s="1267"/>
      <c r="C70" s="1268"/>
      <c r="D70" s="1245" t="s">
        <v>133</v>
      </c>
      <c r="E70" s="1246"/>
      <c r="F70" s="1246"/>
      <c r="G70" s="1246"/>
      <c r="H70" s="1246"/>
      <c r="I70" s="1246"/>
      <c r="J70" s="1247"/>
      <c r="K70" s="1272" t="s">
        <v>134</v>
      </c>
      <c r="L70" s="1264"/>
      <c r="M70" s="1264"/>
      <c r="N70" s="1264"/>
      <c r="O70" s="1264"/>
      <c r="P70" s="1264"/>
      <c r="Q70" s="1264"/>
      <c r="R70" s="1264"/>
      <c r="S70" s="1264"/>
      <c r="T70" s="1264"/>
      <c r="U70" s="1264"/>
      <c r="V70" s="1265"/>
      <c r="W70" s="14"/>
    </row>
    <row r="71" spans="1:23" s="2" customFormat="1" ht="23.25" customHeight="1" x14ac:dyDescent="0.15">
      <c r="A71" s="14"/>
      <c r="B71" s="1267"/>
      <c r="C71" s="1266" t="s">
        <v>45</v>
      </c>
      <c r="D71" s="1245" t="s">
        <v>135</v>
      </c>
      <c r="E71" s="1246"/>
      <c r="F71" s="1246"/>
      <c r="G71" s="1246"/>
      <c r="H71" s="1246"/>
      <c r="I71" s="1246"/>
      <c r="J71" s="1247"/>
      <c r="K71" s="361"/>
      <c r="L71" s="361"/>
      <c r="M71" s="361"/>
      <c r="N71" s="361"/>
      <c r="O71" s="361"/>
      <c r="P71" s="361"/>
      <c r="Q71" s="361"/>
      <c r="R71" s="361"/>
      <c r="S71" s="361"/>
      <c r="T71" s="361"/>
      <c r="U71" s="361"/>
      <c r="V71" s="361"/>
      <c r="W71" s="14"/>
    </row>
    <row r="72" spans="1:23" s="2" customFormat="1" ht="23.25" customHeight="1" x14ac:dyDescent="0.15">
      <c r="A72" s="14"/>
      <c r="B72" s="1267"/>
      <c r="C72" s="1267"/>
      <c r="D72" s="1245" t="s">
        <v>136</v>
      </c>
      <c r="E72" s="1246"/>
      <c r="F72" s="1246"/>
      <c r="G72" s="1246"/>
      <c r="H72" s="1246"/>
      <c r="I72" s="1246"/>
      <c r="J72" s="1247"/>
      <c r="K72" s="361"/>
      <c r="L72" s="361"/>
      <c r="M72" s="361"/>
      <c r="N72" s="361"/>
      <c r="O72" s="361"/>
      <c r="P72" s="361"/>
      <c r="Q72" s="361"/>
      <c r="R72" s="361"/>
      <c r="S72" s="361"/>
      <c r="T72" s="361"/>
      <c r="U72" s="361"/>
      <c r="V72" s="361"/>
      <c r="W72" s="14"/>
    </row>
    <row r="73" spans="1:23" s="2" customFormat="1" ht="23.25" customHeight="1" x14ac:dyDescent="0.15">
      <c r="A73" s="14"/>
      <c r="B73" s="1267"/>
      <c r="C73" s="1268"/>
      <c r="D73" s="1245" t="s">
        <v>137</v>
      </c>
      <c r="E73" s="1246"/>
      <c r="F73" s="1246"/>
      <c r="G73" s="1246"/>
      <c r="H73" s="1246"/>
      <c r="I73" s="1246"/>
      <c r="J73" s="1247"/>
      <c r="K73" s="1272" t="s">
        <v>134</v>
      </c>
      <c r="L73" s="1264"/>
      <c r="M73" s="1264"/>
      <c r="N73" s="1264"/>
      <c r="O73" s="1264"/>
      <c r="P73" s="1264"/>
      <c r="Q73" s="1264"/>
      <c r="R73" s="1264"/>
      <c r="S73" s="1264"/>
      <c r="T73" s="1264"/>
      <c r="U73" s="1264"/>
      <c r="V73" s="1265"/>
      <c r="W73" s="14"/>
    </row>
    <row r="74" spans="1:23" s="2" customFormat="1" ht="23.25" customHeight="1" x14ac:dyDescent="0.15">
      <c r="A74" s="14"/>
      <c r="B74" s="1267"/>
      <c r="C74" s="1266" t="s">
        <v>46</v>
      </c>
      <c r="D74" s="1245" t="s">
        <v>138</v>
      </c>
      <c r="E74" s="1246"/>
      <c r="F74" s="1246"/>
      <c r="G74" s="1246"/>
      <c r="H74" s="1246"/>
      <c r="I74" s="1246"/>
      <c r="J74" s="1247"/>
      <c r="K74" s="361"/>
      <c r="L74" s="361"/>
      <c r="M74" s="361"/>
      <c r="N74" s="361"/>
      <c r="O74" s="361"/>
      <c r="P74" s="361"/>
      <c r="Q74" s="361"/>
      <c r="R74" s="361"/>
      <c r="S74" s="361"/>
      <c r="T74" s="361"/>
      <c r="U74" s="361"/>
      <c r="V74" s="361"/>
      <c r="W74" s="14"/>
    </row>
    <row r="75" spans="1:23" s="2" customFormat="1" ht="23.25" customHeight="1" x14ac:dyDescent="0.15">
      <c r="A75" s="14"/>
      <c r="B75" s="1267"/>
      <c r="C75" s="1267"/>
      <c r="D75" s="1245" t="s">
        <v>139</v>
      </c>
      <c r="E75" s="1246"/>
      <c r="F75" s="1246"/>
      <c r="G75" s="1246"/>
      <c r="H75" s="1246"/>
      <c r="I75" s="1246"/>
      <c r="J75" s="1247"/>
      <c r="K75" s="1272" t="s">
        <v>134</v>
      </c>
      <c r="L75" s="1264"/>
      <c r="M75" s="1264"/>
      <c r="N75" s="1264"/>
      <c r="O75" s="1264"/>
      <c r="P75" s="1264"/>
      <c r="Q75" s="1264"/>
      <c r="R75" s="1264"/>
      <c r="S75" s="1264"/>
      <c r="T75" s="1264"/>
      <c r="U75" s="1264"/>
      <c r="V75" s="1265"/>
      <c r="W75" s="14"/>
    </row>
    <row r="76" spans="1:23" s="2" customFormat="1" ht="23.25" customHeight="1" x14ac:dyDescent="0.15">
      <c r="B76" s="1267"/>
      <c r="C76" s="1268"/>
      <c r="D76" s="1245" t="s">
        <v>140</v>
      </c>
      <c r="E76" s="1246"/>
      <c r="F76" s="1246"/>
      <c r="G76" s="1246"/>
      <c r="H76" s="1246"/>
      <c r="I76" s="1246"/>
      <c r="J76" s="1247"/>
      <c r="K76" s="1272" t="s">
        <v>134</v>
      </c>
      <c r="L76" s="1264"/>
      <c r="M76" s="1264"/>
      <c r="N76" s="1264"/>
      <c r="O76" s="1264"/>
      <c r="P76" s="1264"/>
      <c r="Q76" s="1264"/>
      <c r="R76" s="1264"/>
      <c r="S76" s="1264"/>
      <c r="T76" s="1264"/>
      <c r="U76" s="1264"/>
      <c r="V76" s="1265"/>
      <c r="W76" s="14"/>
    </row>
    <row r="77" spans="1:23" s="2" customFormat="1" ht="23.25" customHeight="1" x14ac:dyDescent="0.15">
      <c r="B77" s="1267"/>
      <c r="C77" s="1266" t="s">
        <v>47</v>
      </c>
      <c r="D77" s="1245" t="s">
        <v>141</v>
      </c>
      <c r="E77" s="1246"/>
      <c r="F77" s="1246"/>
      <c r="G77" s="1246"/>
      <c r="H77" s="1246"/>
      <c r="I77" s="1246"/>
      <c r="J77" s="1247"/>
      <c r="K77" s="361"/>
      <c r="L77" s="361"/>
      <c r="M77" s="361"/>
      <c r="N77" s="361"/>
      <c r="O77" s="361"/>
      <c r="P77" s="361"/>
      <c r="Q77" s="361"/>
      <c r="R77" s="361"/>
      <c r="S77" s="361"/>
      <c r="T77" s="361"/>
      <c r="U77" s="361"/>
      <c r="V77" s="361"/>
      <c r="W77" s="14"/>
    </row>
    <row r="78" spans="1:23" s="2" customFormat="1" ht="23.25" customHeight="1" x14ac:dyDescent="0.15">
      <c r="B78" s="1267"/>
      <c r="C78" s="1267"/>
      <c r="D78" s="1245" t="s">
        <v>142</v>
      </c>
      <c r="E78" s="1246"/>
      <c r="F78" s="1246"/>
      <c r="G78" s="1246"/>
      <c r="H78" s="1246"/>
      <c r="I78" s="1246"/>
      <c r="J78" s="1247"/>
      <c r="K78" s="1272" t="s">
        <v>134</v>
      </c>
      <c r="L78" s="1264"/>
      <c r="M78" s="1264"/>
      <c r="N78" s="1264"/>
      <c r="O78" s="1264"/>
      <c r="P78" s="1264"/>
      <c r="Q78" s="1264"/>
      <c r="R78" s="1264"/>
      <c r="S78" s="1264"/>
      <c r="T78" s="1264"/>
      <c r="U78" s="1264"/>
      <c r="V78" s="1265"/>
      <c r="W78" s="14"/>
    </row>
    <row r="79" spans="1:23" s="2" customFormat="1" ht="23.25" customHeight="1" x14ac:dyDescent="0.15">
      <c r="B79" s="1267"/>
      <c r="C79" s="1268"/>
      <c r="D79" s="1245" t="s">
        <v>143</v>
      </c>
      <c r="E79" s="1246"/>
      <c r="F79" s="1246"/>
      <c r="G79" s="1246"/>
      <c r="H79" s="1246"/>
      <c r="I79" s="1246"/>
      <c r="J79" s="1247"/>
      <c r="K79" s="1272" t="s">
        <v>134</v>
      </c>
      <c r="L79" s="1264"/>
      <c r="M79" s="1264"/>
      <c r="N79" s="1264"/>
      <c r="O79" s="1264"/>
      <c r="P79" s="1264"/>
      <c r="Q79" s="1264"/>
      <c r="R79" s="1264"/>
      <c r="S79" s="1264"/>
      <c r="T79" s="1264"/>
      <c r="U79" s="1264"/>
      <c r="V79" s="1265"/>
      <c r="W79" s="14"/>
    </row>
    <row r="80" spans="1:23" s="2" customFormat="1" ht="23.25" customHeight="1" x14ac:dyDescent="0.15">
      <c r="A80" s="89"/>
      <c r="B80" s="1268"/>
      <c r="C80" s="148" t="s">
        <v>144</v>
      </c>
      <c r="D80" s="1245" t="s">
        <v>145</v>
      </c>
      <c r="E80" s="1246"/>
      <c r="F80" s="1246"/>
      <c r="G80" s="1246"/>
      <c r="H80" s="1246"/>
      <c r="I80" s="1246"/>
      <c r="J80" s="1247"/>
      <c r="K80" s="1264" t="s">
        <v>1206</v>
      </c>
      <c r="L80" s="1264"/>
      <c r="M80" s="1264"/>
      <c r="N80" s="1264"/>
      <c r="O80" s="1264"/>
      <c r="P80" s="1264"/>
      <c r="Q80" s="1264"/>
      <c r="R80" s="1264"/>
      <c r="S80" s="1264"/>
      <c r="T80" s="1264"/>
      <c r="U80" s="1264"/>
      <c r="V80" s="1265"/>
      <c r="W80" s="14"/>
    </row>
    <row r="81" spans="1:24" s="2" customFormat="1" ht="23.25" customHeight="1" x14ac:dyDescent="0.15">
      <c r="B81" s="1282" t="s">
        <v>146</v>
      </c>
      <c r="C81" s="1283"/>
      <c r="D81" s="1283"/>
      <c r="E81" s="1283"/>
      <c r="F81" s="1283"/>
      <c r="G81" s="1283"/>
      <c r="H81" s="1283"/>
      <c r="I81" s="1283"/>
      <c r="J81" s="1284"/>
      <c r="K81" s="361"/>
      <c r="L81" s="361"/>
      <c r="M81" s="361"/>
      <c r="N81" s="361"/>
      <c r="O81" s="361"/>
      <c r="P81" s="361"/>
      <c r="Q81" s="361"/>
      <c r="R81" s="361"/>
      <c r="S81" s="361"/>
      <c r="T81" s="361"/>
      <c r="U81" s="361"/>
      <c r="V81" s="361"/>
      <c r="W81" s="14"/>
    </row>
    <row r="82" spans="1:24" s="149" customFormat="1" ht="24.75" customHeight="1" x14ac:dyDescent="0.4">
      <c r="B82" s="150" t="s">
        <v>147</v>
      </c>
      <c r="C82" s="151"/>
      <c r="D82" s="151"/>
      <c r="E82" s="151"/>
      <c r="F82" s="151"/>
      <c r="G82" s="151"/>
      <c r="H82" s="151"/>
      <c r="I82" s="151"/>
      <c r="J82" s="151"/>
      <c r="K82" s="151"/>
      <c r="L82" s="151"/>
      <c r="M82" s="151"/>
      <c r="N82" s="151"/>
      <c r="O82" s="151"/>
      <c r="P82" s="151"/>
      <c r="Q82" s="151"/>
      <c r="R82" s="151"/>
      <c r="S82" s="151"/>
      <c r="T82" s="151"/>
      <c r="U82" s="151"/>
      <c r="V82" s="151"/>
      <c r="W82" s="151"/>
      <c r="X82" s="152"/>
    </row>
    <row r="83" spans="1:24" s="158" customFormat="1" ht="25.5" customHeight="1" x14ac:dyDescent="0.15">
      <c r="A83" s="153"/>
      <c r="B83" s="154" t="s">
        <v>148</v>
      </c>
      <c r="C83" s="155"/>
      <c r="D83" s="155"/>
      <c r="E83" s="155"/>
      <c r="F83" s="155"/>
      <c r="G83" s="155"/>
      <c r="H83" s="155"/>
      <c r="I83" s="155"/>
      <c r="J83" s="155"/>
      <c r="K83" s="155"/>
      <c r="L83" s="104"/>
      <c r="M83" s="104"/>
      <c r="N83" s="155"/>
      <c r="O83" s="84"/>
      <c r="P83" s="155"/>
      <c r="Q83" s="156"/>
      <c r="R83" s="155"/>
      <c r="S83" s="156"/>
      <c r="T83" s="155"/>
      <c r="U83" s="156"/>
      <c r="V83" s="155"/>
      <c r="W83" s="156"/>
      <c r="X83" s="157"/>
    </row>
    <row r="84" spans="1:24" s="158" customFormat="1" ht="25.5" customHeight="1" x14ac:dyDescent="0.15">
      <c r="A84" s="153"/>
      <c r="B84" s="131"/>
      <c r="C84" s="159" t="s">
        <v>149</v>
      </c>
      <c r="D84" s="155"/>
      <c r="E84" s="104"/>
      <c r="F84" s="155"/>
      <c r="G84" s="155"/>
      <c r="H84" s="155"/>
      <c r="I84" s="155"/>
      <c r="J84" s="155"/>
      <c r="K84" s="155"/>
      <c r="L84" s="155"/>
      <c r="M84" s="131"/>
      <c r="N84" s="159" t="s">
        <v>150</v>
      </c>
      <c r="O84" s="156"/>
      <c r="P84" s="156"/>
      <c r="Q84" s="156"/>
      <c r="R84" s="156"/>
      <c r="S84" s="156"/>
      <c r="T84" s="156"/>
      <c r="U84" s="156"/>
      <c r="V84" s="156"/>
      <c r="W84" s="104"/>
      <c r="X84" s="157"/>
    </row>
    <row r="85" spans="1:24" s="158" customFormat="1" ht="25.5" customHeight="1" x14ac:dyDescent="0.15">
      <c r="A85" s="153"/>
      <c r="B85" s="131"/>
      <c r="C85" s="159" t="s">
        <v>151</v>
      </c>
      <c r="D85" s="155"/>
      <c r="E85" s="104"/>
      <c r="F85" s="155"/>
      <c r="G85" s="155"/>
      <c r="H85" s="155"/>
      <c r="I85" s="155"/>
      <c r="J85" s="155"/>
      <c r="K85" s="155"/>
      <c r="L85" s="155"/>
      <c r="M85" s="131"/>
      <c r="N85" s="1285" t="s">
        <v>152</v>
      </c>
      <c r="O85" s="1286"/>
      <c r="P85" s="1286"/>
      <c r="Q85" s="1286"/>
      <c r="R85" s="1286"/>
      <c r="S85" s="1286"/>
      <c r="T85" s="1286"/>
      <c r="U85" s="1286"/>
      <c r="V85" s="1286"/>
      <c r="W85" s="1286"/>
      <c r="X85" s="157"/>
    </row>
    <row r="86" spans="1:24" s="158" customFormat="1" ht="25.5" customHeight="1" x14ac:dyDescent="0.15">
      <c r="A86" s="153"/>
      <c r="B86" s="131"/>
      <c r="C86" s="159" t="s">
        <v>495</v>
      </c>
      <c r="D86" s="155"/>
      <c r="E86" s="104"/>
      <c r="F86" s="155"/>
      <c r="G86" s="155"/>
      <c r="H86" s="155"/>
      <c r="I86" s="155"/>
      <c r="J86" s="155"/>
      <c r="K86" s="155"/>
      <c r="L86" s="155"/>
      <c r="M86" s="131"/>
      <c r="N86" s="159" t="s">
        <v>153</v>
      </c>
      <c r="O86" s="156"/>
      <c r="P86" s="104"/>
      <c r="Q86" s="1273"/>
      <c r="R86" s="1274"/>
      <c r="S86" s="1274"/>
      <c r="T86" s="1274"/>
      <c r="U86" s="1274"/>
      <c r="V86" s="1275"/>
      <c r="W86" s="104"/>
      <c r="X86" s="157"/>
    </row>
    <row r="87" spans="1:24" s="158" customFormat="1" ht="25.5" customHeight="1" x14ac:dyDescent="0.15">
      <c r="A87" s="153"/>
      <c r="B87" s="353" t="s">
        <v>519</v>
      </c>
      <c r="C87" s="155"/>
      <c r="D87" s="155"/>
      <c r="E87" s="155"/>
      <c r="F87" s="155"/>
      <c r="G87" s="155"/>
      <c r="H87" s="155"/>
      <c r="I87" s="155"/>
      <c r="J87" s="155"/>
      <c r="K87" s="155"/>
      <c r="L87" s="104"/>
      <c r="M87" s="160"/>
      <c r="N87" s="84"/>
      <c r="O87" s="155"/>
      <c r="P87" s="156"/>
      <c r="Q87" s="155"/>
      <c r="R87" s="156"/>
      <c r="S87" s="155"/>
      <c r="T87" s="156"/>
      <c r="U87" s="155"/>
      <c r="V87" s="156"/>
      <c r="W87" s="104"/>
      <c r="X87" s="157"/>
    </row>
    <row r="88" spans="1:24" s="158" customFormat="1" ht="23.25" customHeight="1" x14ac:dyDescent="0.15">
      <c r="A88" s="153"/>
      <c r="B88" s="131"/>
      <c r="C88" s="159" t="s">
        <v>154</v>
      </c>
      <c r="D88" s="104"/>
      <c r="E88" s="155"/>
      <c r="F88" s="155"/>
      <c r="G88" s="155"/>
      <c r="H88" s="155"/>
      <c r="I88" s="155"/>
      <c r="J88" s="155"/>
      <c r="K88" s="155"/>
      <c r="L88" s="155"/>
      <c r="M88" s="131"/>
      <c r="N88" s="159" t="s">
        <v>155</v>
      </c>
      <c r="O88" s="156"/>
      <c r="P88" s="156"/>
      <c r="Q88" s="156"/>
      <c r="R88" s="156"/>
      <c r="S88" s="156"/>
      <c r="T88" s="156"/>
      <c r="U88" s="156"/>
      <c r="V88" s="156"/>
      <c r="W88" s="104"/>
      <c r="X88" s="157"/>
    </row>
    <row r="89" spans="1:24" s="158" customFormat="1" ht="23.25" customHeight="1" x14ac:dyDescent="0.15">
      <c r="A89" s="153"/>
      <c r="B89" s="131"/>
      <c r="C89" s="159" t="s">
        <v>156</v>
      </c>
      <c r="D89" s="104"/>
      <c r="E89" s="155"/>
      <c r="F89" s="155"/>
      <c r="G89" s="155"/>
      <c r="H89" s="155"/>
      <c r="I89" s="155"/>
      <c r="J89" s="155"/>
      <c r="K89" s="155"/>
      <c r="L89" s="155"/>
      <c r="M89" s="131"/>
      <c r="N89" s="159" t="s">
        <v>157</v>
      </c>
      <c r="O89" s="156"/>
      <c r="P89" s="104"/>
      <c r="Q89" s="1273"/>
      <c r="R89" s="1274"/>
      <c r="S89" s="1274"/>
      <c r="T89" s="1274"/>
      <c r="U89" s="1274"/>
      <c r="V89" s="1275"/>
      <c r="W89" s="104"/>
      <c r="X89" s="157"/>
    </row>
    <row r="90" spans="1:24" s="158" customFormat="1" ht="23.25" customHeight="1" x14ac:dyDescent="0.15">
      <c r="A90" s="153"/>
      <c r="B90" s="131"/>
      <c r="C90" s="159" t="s">
        <v>158</v>
      </c>
      <c r="D90" s="104"/>
      <c r="E90" s="155"/>
      <c r="F90" s="155"/>
      <c r="G90" s="155"/>
      <c r="H90" s="155"/>
      <c r="I90" s="155"/>
      <c r="J90" s="155"/>
      <c r="K90" s="155"/>
      <c r="L90" s="155"/>
      <c r="M90" s="104"/>
      <c r="N90" s="161"/>
      <c r="O90" s="155" t="s">
        <v>159</v>
      </c>
      <c r="P90" s="156"/>
      <c r="Q90" s="156"/>
      <c r="R90" s="156"/>
      <c r="S90" s="156"/>
      <c r="T90" s="156"/>
      <c r="U90" s="156"/>
      <c r="V90" s="156"/>
      <c r="W90" s="156"/>
      <c r="X90" s="157"/>
    </row>
    <row r="91" spans="1:24" s="158" customFormat="1" ht="23.25" customHeight="1" x14ac:dyDescent="0.15">
      <c r="A91" s="153"/>
      <c r="B91" s="353" t="s">
        <v>541</v>
      </c>
      <c r="C91" s="155"/>
      <c r="D91" s="155"/>
      <c r="E91" s="155"/>
      <c r="F91" s="155"/>
      <c r="G91" s="155"/>
      <c r="H91" s="155"/>
      <c r="I91" s="155"/>
      <c r="J91" s="155"/>
      <c r="K91" s="155"/>
      <c r="L91" s="104"/>
      <c r="M91" s="104"/>
      <c r="N91" s="160"/>
      <c r="O91" s="84"/>
      <c r="P91" s="155"/>
      <c r="Q91" s="156"/>
      <c r="R91" s="155"/>
      <c r="S91" s="156"/>
      <c r="T91" s="155"/>
      <c r="U91" s="156"/>
      <c r="V91" s="155"/>
      <c r="W91" s="156"/>
      <c r="X91" s="157"/>
    </row>
    <row r="92" spans="1:24" s="158" customFormat="1" ht="23.25" customHeight="1" x14ac:dyDescent="0.15">
      <c r="A92" s="153"/>
      <c r="B92" s="131"/>
      <c r="C92" s="159" t="s">
        <v>160</v>
      </c>
      <c r="D92" s="104"/>
      <c r="E92" s="155"/>
      <c r="F92" s="155"/>
      <c r="G92" s="155"/>
      <c r="H92" s="155"/>
      <c r="I92" s="155"/>
      <c r="J92" s="155"/>
      <c r="K92" s="155"/>
      <c r="L92" s="155"/>
      <c r="M92" s="131"/>
      <c r="N92" s="159" t="s">
        <v>161</v>
      </c>
      <c r="O92" s="155"/>
      <c r="P92" s="155"/>
      <c r="Q92" s="155"/>
      <c r="R92" s="155"/>
      <c r="S92" s="155"/>
      <c r="T92" s="155"/>
      <c r="U92" s="104"/>
      <c r="V92" s="156"/>
      <c r="W92" s="104"/>
      <c r="X92" s="157"/>
    </row>
    <row r="93" spans="1:24" s="158" customFormat="1" ht="23.25" customHeight="1" x14ac:dyDescent="0.15">
      <c r="A93" s="153"/>
      <c r="B93" s="131"/>
      <c r="C93" s="159" t="s">
        <v>162</v>
      </c>
      <c r="D93" s="104"/>
      <c r="E93" s="155"/>
      <c r="F93" s="155"/>
      <c r="G93" s="155"/>
      <c r="H93" s="155"/>
      <c r="I93" s="155"/>
      <c r="J93" s="155"/>
      <c r="K93" s="155"/>
      <c r="L93" s="155"/>
      <c r="M93" s="131"/>
      <c r="N93" s="159" t="s">
        <v>163</v>
      </c>
      <c r="O93" s="155"/>
      <c r="P93" s="155"/>
      <c r="Q93" s="155"/>
      <c r="R93" s="155"/>
      <c r="S93" s="155"/>
      <c r="T93" s="155"/>
      <c r="U93" s="104"/>
      <c r="V93" s="156"/>
      <c r="W93" s="104"/>
      <c r="X93" s="157"/>
    </row>
    <row r="94" spans="1:24" s="158" customFormat="1" ht="23.25" customHeight="1" x14ac:dyDescent="0.15">
      <c r="A94" s="153"/>
      <c r="B94" s="131"/>
      <c r="C94" s="159" t="s">
        <v>164</v>
      </c>
      <c r="D94" s="104"/>
      <c r="E94" s="155"/>
      <c r="F94" s="155"/>
      <c r="G94" s="155"/>
      <c r="H94" s="155"/>
      <c r="I94" s="155"/>
      <c r="J94" s="155"/>
      <c r="K94" s="155"/>
      <c r="L94" s="155"/>
      <c r="M94" s="131"/>
      <c r="N94" s="159" t="s">
        <v>165</v>
      </c>
      <c r="O94" s="155"/>
      <c r="P94" s="104"/>
      <c r="Q94" s="1273"/>
      <c r="R94" s="1274"/>
      <c r="S94" s="1274"/>
      <c r="T94" s="1274"/>
      <c r="U94" s="1274"/>
      <c r="V94" s="1275"/>
      <c r="W94" s="104"/>
      <c r="X94" s="157"/>
    </row>
    <row r="95" spans="1:24" s="158" customFormat="1" ht="23.25" customHeight="1" x14ac:dyDescent="0.15">
      <c r="A95" s="153"/>
      <c r="B95" s="131"/>
      <c r="C95" s="159" t="s">
        <v>166</v>
      </c>
      <c r="D95" s="104"/>
      <c r="E95" s="104"/>
      <c r="F95" s="104"/>
      <c r="G95" s="104"/>
      <c r="H95" s="104"/>
      <c r="I95" s="104"/>
      <c r="J95" s="104"/>
      <c r="K95" s="104"/>
      <c r="L95" s="104"/>
      <c r="M95" s="161"/>
      <c r="N95" s="162" t="s">
        <v>159</v>
      </c>
      <c r="O95" s="156"/>
      <c r="P95" s="104"/>
      <c r="Q95" s="104"/>
      <c r="R95" s="104"/>
      <c r="S95" s="104"/>
      <c r="T95" s="104"/>
      <c r="U95" s="104"/>
      <c r="V95" s="104"/>
      <c r="W95" s="104"/>
      <c r="X95" s="157"/>
    </row>
    <row r="96" spans="1:24" s="158" customFormat="1" ht="23.25" customHeight="1" x14ac:dyDescent="0.15">
      <c r="A96" s="153"/>
      <c r="B96" s="1276" t="s">
        <v>542</v>
      </c>
      <c r="C96" s="1276"/>
      <c r="D96" s="1276"/>
      <c r="E96" s="1276"/>
      <c r="F96" s="1276"/>
      <c r="G96" s="1276"/>
      <c r="H96" s="1276"/>
      <c r="I96" s="1276"/>
      <c r="J96" s="1276"/>
      <c r="K96" s="1276"/>
      <c r="L96" s="1276"/>
      <c r="M96" s="1276"/>
      <c r="N96" s="1276"/>
      <c r="O96" s="1276"/>
      <c r="P96" s="1276"/>
      <c r="Q96" s="1276"/>
      <c r="R96" s="1276"/>
      <c r="S96" s="1276"/>
      <c r="T96" s="1276"/>
      <c r="U96" s="1276"/>
      <c r="V96" s="1276"/>
      <c r="W96" s="1276"/>
      <c r="X96" s="157"/>
    </row>
    <row r="97" spans="1:24" s="158" customFormat="1" ht="25.9" customHeight="1" x14ac:dyDescent="0.15">
      <c r="A97" s="153"/>
      <c r="B97" s="131"/>
      <c r="C97" s="1180" t="s">
        <v>167</v>
      </c>
      <c r="D97" s="1011"/>
      <c r="E97" s="1011"/>
      <c r="F97" s="1011"/>
      <c r="G97" s="1011"/>
      <c r="H97" s="1011"/>
      <c r="I97" s="1011"/>
      <c r="J97" s="1011"/>
      <c r="K97" s="1011"/>
      <c r="L97" s="1181"/>
      <c r="M97" s="131"/>
      <c r="N97" s="1277" t="s">
        <v>494</v>
      </c>
      <c r="O97" s="1278"/>
      <c r="P97" s="1278"/>
      <c r="Q97" s="1278"/>
      <c r="R97" s="1278"/>
      <c r="S97" s="1278"/>
      <c r="T97" s="1278"/>
      <c r="U97" s="1278"/>
      <c r="V97" s="1278"/>
      <c r="W97" s="104"/>
      <c r="X97" s="157"/>
    </row>
    <row r="98" spans="1:24" s="158" customFormat="1" ht="23.25" customHeight="1" x14ac:dyDescent="0.15">
      <c r="A98" s="153"/>
      <c r="B98" s="131"/>
      <c r="C98" s="1279" t="s">
        <v>168</v>
      </c>
      <c r="D98" s="1280"/>
      <c r="E98" s="1280"/>
      <c r="F98" s="1280"/>
      <c r="G98" s="1280"/>
      <c r="H98" s="1280"/>
      <c r="I98" s="1280"/>
      <c r="J98" s="1280"/>
      <c r="K98" s="1280"/>
      <c r="L98" s="1281"/>
      <c r="M98" s="131"/>
      <c r="N98" s="155" t="s">
        <v>169</v>
      </c>
      <c r="O98" s="104"/>
      <c r="P98" s="156"/>
      <c r="Q98" s="156"/>
      <c r="R98" s="156"/>
      <c r="S98" s="156"/>
      <c r="T98" s="156"/>
      <c r="U98" s="156"/>
      <c r="V98" s="156"/>
      <c r="W98" s="104"/>
      <c r="X98" s="157"/>
    </row>
    <row r="99" spans="1:24" s="158" customFormat="1" ht="23.25" customHeight="1" x14ac:dyDescent="0.15">
      <c r="A99" s="153"/>
      <c r="B99" s="131"/>
      <c r="C99" s="1180" t="s">
        <v>170</v>
      </c>
      <c r="D99" s="1011"/>
      <c r="E99" s="1011"/>
      <c r="F99" s="1011"/>
      <c r="G99" s="1011"/>
      <c r="H99" s="1011"/>
      <c r="I99" s="1011"/>
      <c r="J99" s="1011"/>
      <c r="K99" s="1011"/>
      <c r="L99" s="1181"/>
      <c r="M99" s="131"/>
      <c r="N99" s="159" t="s">
        <v>171</v>
      </c>
      <c r="O99" s="155"/>
      <c r="P99" s="104"/>
      <c r="Q99" s="1273"/>
      <c r="R99" s="1274"/>
      <c r="S99" s="1274"/>
      <c r="T99" s="1274"/>
      <c r="U99" s="1274"/>
      <c r="V99" s="1275"/>
      <c r="W99" s="104"/>
      <c r="X99" s="157"/>
    </row>
    <row r="100" spans="1:24" s="158" customFormat="1" ht="27" customHeight="1" x14ac:dyDescent="0.15">
      <c r="A100" s="153"/>
      <c r="B100" s="131"/>
      <c r="C100" s="1277" t="s">
        <v>493</v>
      </c>
      <c r="D100" s="1278"/>
      <c r="E100" s="1278"/>
      <c r="F100" s="1278"/>
      <c r="G100" s="1278"/>
      <c r="H100" s="1278"/>
      <c r="I100" s="1278"/>
      <c r="J100" s="1278"/>
      <c r="K100" s="1278"/>
      <c r="L100" s="1278"/>
      <c r="M100" s="104"/>
      <c r="N100" s="160" t="s">
        <v>159</v>
      </c>
      <c r="O100" s="156"/>
      <c r="P100" s="156"/>
      <c r="Q100" s="156"/>
      <c r="R100" s="156"/>
      <c r="S100" s="156"/>
      <c r="T100" s="156"/>
      <c r="U100" s="156"/>
      <c r="V100" s="156"/>
      <c r="W100" s="156"/>
      <c r="X100" s="157"/>
    </row>
    <row r="101" spans="1:24" s="158" customFormat="1" ht="6" customHeight="1" x14ac:dyDescent="0.15">
      <c r="A101" s="153"/>
      <c r="B101" s="3"/>
      <c r="C101" s="81"/>
      <c r="D101" s="58"/>
      <c r="E101" s="58"/>
      <c r="F101" s="58"/>
      <c r="G101" s="58"/>
      <c r="H101" s="58"/>
      <c r="I101" s="58"/>
      <c r="J101" s="58"/>
      <c r="K101" s="58"/>
      <c r="L101" s="58"/>
      <c r="M101" s="58"/>
      <c r="N101" s="3"/>
      <c r="O101" s="112"/>
      <c r="P101" s="112"/>
      <c r="Q101" s="112"/>
      <c r="R101" s="112"/>
      <c r="S101" s="112"/>
      <c r="T101" s="112"/>
      <c r="U101" s="112"/>
      <c r="V101" s="112"/>
      <c r="W101" s="112"/>
      <c r="X101" s="157"/>
    </row>
    <row r="102" spans="1:24" ht="19.5" customHeight="1" x14ac:dyDescent="0.15">
      <c r="A102" s="163" t="s">
        <v>479</v>
      </c>
    </row>
    <row r="103" spans="1:24" s="58" customFormat="1" ht="19.5" customHeight="1" x14ac:dyDescent="0.15">
      <c r="A103" s="164" t="s">
        <v>172</v>
      </c>
      <c r="K103" s="58" t="s">
        <v>109</v>
      </c>
    </row>
    <row r="104" spans="1:24" ht="19.5" customHeight="1" x14ac:dyDescent="0.4">
      <c r="A104" s="8"/>
      <c r="B104" s="1101" t="s">
        <v>518</v>
      </c>
      <c r="C104" s="1101"/>
      <c r="D104" s="1101"/>
      <c r="E104" s="1234" t="s">
        <v>110</v>
      </c>
      <c r="F104" s="1235"/>
      <c r="G104" s="1235"/>
      <c r="H104" s="1235"/>
      <c r="I104" s="1235"/>
      <c r="J104" s="1046"/>
      <c r="K104" s="1287" t="s">
        <v>112</v>
      </c>
      <c r="L104" s="1287"/>
      <c r="M104" s="1287"/>
      <c r="N104" s="1287"/>
      <c r="O104" s="1287"/>
      <c r="P104" s="1287"/>
      <c r="Q104" s="1287"/>
      <c r="R104" s="1287"/>
      <c r="S104" s="1287"/>
      <c r="T104" s="1287"/>
      <c r="U104" s="1287"/>
      <c r="V104" s="1287"/>
    </row>
    <row r="105" spans="1:24" s="2" customFormat="1" ht="23.25" customHeight="1" x14ac:dyDescent="0.15">
      <c r="A105" s="14"/>
      <c r="B105" s="1101"/>
      <c r="C105" s="1101"/>
      <c r="D105" s="1101"/>
      <c r="E105" s="1236"/>
      <c r="F105" s="1237"/>
      <c r="G105" s="1237"/>
      <c r="H105" s="1237"/>
      <c r="I105" s="1237"/>
      <c r="J105" s="1047"/>
      <c r="K105" s="147" t="s">
        <v>113</v>
      </c>
      <c r="L105" s="147" t="s">
        <v>114</v>
      </c>
      <c r="M105" s="147" t="s">
        <v>115</v>
      </c>
      <c r="N105" s="147" t="s">
        <v>116</v>
      </c>
      <c r="O105" s="147" t="s">
        <v>117</v>
      </c>
      <c r="P105" s="147" t="s">
        <v>118</v>
      </c>
      <c r="Q105" s="147" t="s">
        <v>119</v>
      </c>
      <c r="R105" s="147" t="s">
        <v>120</v>
      </c>
      <c r="S105" s="147" t="s">
        <v>121</v>
      </c>
      <c r="T105" s="147" t="s">
        <v>122</v>
      </c>
      <c r="U105" s="147" t="s">
        <v>123</v>
      </c>
      <c r="V105" s="147" t="s">
        <v>124</v>
      </c>
    </row>
    <row r="106" spans="1:24" s="58" customFormat="1" ht="23.25" customHeight="1" x14ac:dyDescent="0.15">
      <c r="A106" s="83"/>
      <c r="B106" s="1268" t="s">
        <v>173</v>
      </c>
      <c r="C106" s="1289" t="s">
        <v>174</v>
      </c>
      <c r="D106" s="1290"/>
      <c r="E106" s="1293" t="s">
        <v>175</v>
      </c>
      <c r="F106" s="1294"/>
      <c r="G106" s="1294"/>
      <c r="H106" s="1294"/>
      <c r="I106" s="1294"/>
      <c r="J106" s="1295"/>
      <c r="K106" s="317"/>
      <c r="L106" s="317"/>
      <c r="M106" s="317"/>
      <c r="N106" s="317"/>
      <c r="O106" s="317"/>
      <c r="P106" s="317"/>
      <c r="Q106" s="317"/>
      <c r="R106" s="318"/>
      <c r="S106" s="317"/>
      <c r="T106" s="317"/>
      <c r="U106" s="317"/>
      <c r="V106" s="317"/>
    </row>
    <row r="107" spans="1:24" s="58" customFormat="1" ht="23.25" customHeight="1" x14ac:dyDescent="0.15">
      <c r="A107" s="83"/>
      <c r="B107" s="1288"/>
      <c r="C107" s="1291"/>
      <c r="D107" s="1292"/>
      <c r="E107" s="1282" t="s">
        <v>176</v>
      </c>
      <c r="F107" s="1296"/>
      <c r="G107" s="1296"/>
      <c r="H107" s="1296"/>
      <c r="I107" s="1296"/>
      <c r="J107" s="1297"/>
      <c r="K107" s="131"/>
      <c r="L107" s="131"/>
      <c r="M107" s="131"/>
      <c r="N107" s="131"/>
      <c r="O107" s="131"/>
      <c r="P107" s="131"/>
      <c r="Q107" s="131"/>
      <c r="R107" s="316"/>
      <c r="S107" s="131"/>
      <c r="T107" s="131"/>
      <c r="U107" s="131"/>
      <c r="V107" s="131"/>
    </row>
    <row r="108" spans="1:24" s="58" customFormat="1" ht="23.25" customHeight="1" x14ac:dyDescent="0.15">
      <c r="A108" s="83"/>
      <c r="B108" s="1288"/>
      <c r="C108" s="1291"/>
      <c r="D108" s="1292"/>
      <c r="E108" s="1282" t="s">
        <v>177</v>
      </c>
      <c r="F108" s="1296"/>
      <c r="G108" s="1296"/>
      <c r="H108" s="1296"/>
      <c r="I108" s="1296"/>
      <c r="J108" s="1297"/>
      <c r="K108" s="131"/>
      <c r="L108" s="131"/>
      <c r="M108" s="131"/>
      <c r="N108" s="131"/>
      <c r="O108" s="131"/>
      <c r="P108" s="131"/>
      <c r="Q108" s="131"/>
      <c r="R108" s="316"/>
      <c r="S108" s="131"/>
      <c r="T108" s="131"/>
      <c r="U108" s="131"/>
      <c r="V108" s="131"/>
    </row>
    <row r="109" spans="1:24" s="58" customFormat="1" ht="23.25" customHeight="1" x14ac:dyDescent="0.15">
      <c r="A109" s="83"/>
      <c r="B109" s="1288"/>
      <c r="C109" s="1291"/>
      <c r="D109" s="1292"/>
      <c r="E109" s="1282" t="s">
        <v>178</v>
      </c>
      <c r="F109" s="1296"/>
      <c r="G109" s="1296"/>
      <c r="H109" s="1296"/>
      <c r="I109" s="1296"/>
      <c r="J109" s="1297"/>
      <c r="K109" s="131"/>
      <c r="L109" s="131"/>
      <c r="M109" s="131"/>
      <c r="N109" s="131"/>
      <c r="O109" s="131"/>
      <c r="P109" s="131"/>
      <c r="Q109" s="131"/>
      <c r="R109" s="316"/>
      <c r="S109" s="131"/>
      <c r="T109" s="131"/>
      <c r="U109" s="131"/>
      <c r="V109" s="131"/>
    </row>
    <row r="110" spans="1:24" s="58" customFormat="1" ht="23.25" customHeight="1" x14ac:dyDescent="0.15">
      <c r="A110" s="83"/>
      <c r="B110" s="1288"/>
      <c r="C110" s="1291"/>
      <c r="D110" s="1292"/>
      <c r="E110" s="1282" t="s">
        <v>179</v>
      </c>
      <c r="F110" s="1296"/>
      <c r="G110" s="1296"/>
      <c r="H110" s="1296"/>
      <c r="I110" s="1296"/>
      <c r="J110" s="1297"/>
      <c r="K110" s="131"/>
      <c r="L110" s="131"/>
      <c r="M110" s="131"/>
      <c r="N110" s="131"/>
      <c r="O110" s="131"/>
      <c r="P110" s="131"/>
      <c r="Q110" s="131"/>
      <c r="R110" s="316"/>
      <c r="S110" s="131"/>
      <c r="T110" s="131"/>
      <c r="U110" s="131"/>
      <c r="V110" s="131"/>
    </row>
    <row r="111" spans="1:24" s="58" customFormat="1" ht="33.75" customHeight="1" x14ac:dyDescent="0.15">
      <c r="A111" s="83"/>
      <c r="B111" s="1288"/>
      <c r="C111" s="1298" t="s">
        <v>128</v>
      </c>
      <c r="D111" s="1299"/>
      <c r="E111" s="1282" t="s">
        <v>180</v>
      </c>
      <c r="F111" s="1296"/>
      <c r="G111" s="1296"/>
      <c r="H111" s="1296"/>
      <c r="I111" s="1296"/>
      <c r="J111" s="1297"/>
      <c r="K111" s="1272" t="s">
        <v>485</v>
      </c>
      <c r="L111" s="1264"/>
      <c r="M111" s="1264"/>
      <c r="N111" s="1264"/>
      <c r="O111" s="1264"/>
      <c r="P111" s="1264"/>
      <c r="Q111" s="1264"/>
      <c r="R111" s="1264"/>
      <c r="S111" s="1264"/>
      <c r="T111" s="1264"/>
      <c r="U111" s="1264"/>
      <c r="V111" s="1265"/>
    </row>
    <row r="112" spans="1:24" s="58" customFormat="1" ht="23.25" customHeight="1" x14ac:dyDescent="0.15">
      <c r="A112" s="83"/>
      <c r="B112" s="1288"/>
      <c r="C112" s="1300" t="s">
        <v>181</v>
      </c>
      <c r="D112" s="1301"/>
      <c r="E112" s="1282" t="s">
        <v>182</v>
      </c>
      <c r="F112" s="1296"/>
      <c r="G112" s="1296"/>
      <c r="H112" s="1296"/>
      <c r="I112" s="1296"/>
      <c r="J112" s="1297"/>
      <c r="K112" s="1304" t="s">
        <v>183</v>
      </c>
      <c r="L112" s="1305"/>
      <c r="M112" s="1305"/>
      <c r="N112" s="1305"/>
      <c r="O112" s="1305"/>
      <c r="P112" s="1305"/>
      <c r="Q112" s="1305"/>
      <c r="R112" s="1305"/>
      <c r="S112" s="1305"/>
      <c r="T112" s="1305"/>
      <c r="U112" s="1305"/>
      <c r="V112" s="1306"/>
    </row>
    <row r="113" spans="1:25" s="58" customFormat="1" ht="23.25" customHeight="1" x14ac:dyDescent="0.15">
      <c r="A113" s="83"/>
      <c r="B113" s="1288"/>
      <c r="C113" s="1302"/>
      <c r="D113" s="1303"/>
      <c r="E113" s="1282" t="s">
        <v>184</v>
      </c>
      <c r="F113" s="1296"/>
      <c r="G113" s="1296"/>
      <c r="H113" s="1296"/>
      <c r="I113" s="1296"/>
      <c r="J113" s="1297"/>
      <c r="K113" s="1304" t="s">
        <v>183</v>
      </c>
      <c r="L113" s="1305"/>
      <c r="M113" s="1305"/>
      <c r="N113" s="1305"/>
      <c r="O113" s="1305"/>
      <c r="P113" s="1305"/>
      <c r="Q113" s="1305"/>
      <c r="R113" s="1305"/>
      <c r="S113" s="1305"/>
      <c r="T113" s="1305"/>
      <c r="U113" s="1305"/>
      <c r="V113" s="1306"/>
    </row>
    <row r="114" spans="1:25" s="58" customFormat="1" ht="23.25" customHeight="1" x14ac:dyDescent="0.15">
      <c r="A114" s="83"/>
      <c r="B114" s="1288"/>
      <c r="C114" s="1302"/>
      <c r="D114" s="1303"/>
      <c r="E114" s="1282" t="s">
        <v>185</v>
      </c>
      <c r="F114" s="1296"/>
      <c r="G114" s="1296"/>
      <c r="H114" s="1296"/>
      <c r="I114" s="1296"/>
      <c r="J114" s="1297"/>
      <c r="K114" s="1304" t="s">
        <v>183</v>
      </c>
      <c r="L114" s="1305"/>
      <c r="M114" s="1305"/>
      <c r="N114" s="1305"/>
      <c r="O114" s="1305"/>
      <c r="P114" s="1305"/>
      <c r="Q114" s="1305"/>
      <c r="R114" s="1305"/>
      <c r="S114" s="1305"/>
      <c r="T114" s="1305"/>
      <c r="U114" s="1305"/>
      <c r="V114" s="1306"/>
    </row>
    <row r="115" spans="1:25" s="58" customFormat="1" ht="23.25" customHeight="1" x14ac:dyDescent="0.15">
      <c r="A115" s="83"/>
      <c r="B115" s="1288"/>
      <c r="C115" s="1302"/>
      <c r="D115" s="1303"/>
      <c r="E115" s="1282" t="s">
        <v>186</v>
      </c>
      <c r="F115" s="1296"/>
      <c r="G115" s="1296"/>
      <c r="H115" s="1296"/>
      <c r="I115" s="1296"/>
      <c r="J115" s="1297"/>
      <c r="K115" s="1304" t="s">
        <v>183</v>
      </c>
      <c r="L115" s="1305"/>
      <c r="M115" s="1305"/>
      <c r="N115" s="1305"/>
      <c r="O115" s="1305"/>
      <c r="P115" s="1305"/>
      <c r="Q115" s="1305"/>
      <c r="R115" s="1305"/>
      <c r="S115" s="1305"/>
      <c r="T115" s="1305"/>
      <c r="U115" s="1305"/>
      <c r="V115" s="1306"/>
    </row>
    <row r="116" spans="1:25" s="58" customFormat="1" ht="24" customHeight="1" x14ac:dyDescent="0.15">
      <c r="A116" s="83"/>
      <c r="B116" s="1307" t="s">
        <v>187</v>
      </c>
      <c r="C116" s="1300" t="s">
        <v>188</v>
      </c>
      <c r="D116" s="1301"/>
      <c r="E116" s="1312" t="s">
        <v>189</v>
      </c>
      <c r="F116" s="1313"/>
      <c r="G116" s="1313"/>
      <c r="H116" s="1313"/>
      <c r="I116" s="1313"/>
      <c r="J116" s="1314"/>
      <c r="K116" s="131"/>
      <c r="L116" s="131"/>
      <c r="M116" s="131"/>
      <c r="N116" s="131"/>
      <c r="O116" s="131"/>
      <c r="P116" s="131"/>
      <c r="Q116" s="131"/>
      <c r="R116" s="131"/>
      <c r="S116" s="131"/>
      <c r="T116" s="131"/>
      <c r="U116" s="131"/>
      <c r="V116" s="131"/>
    </row>
    <row r="117" spans="1:25" s="58" customFormat="1" ht="27" customHeight="1" x14ac:dyDescent="0.15">
      <c r="A117" s="83"/>
      <c r="B117" s="1308"/>
      <c r="C117" s="1302"/>
      <c r="D117" s="1303"/>
      <c r="E117" s="1315" t="s">
        <v>190</v>
      </c>
      <c r="F117" s="1316"/>
      <c r="G117" s="1316"/>
      <c r="H117" s="1316"/>
      <c r="I117" s="1316"/>
      <c r="J117" s="1317"/>
      <c r="K117" s="131"/>
      <c r="L117" s="131"/>
      <c r="M117" s="131"/>
      <c r="N117" s="131"/>
      <c r="O117" s="131"/>
      <c r="P117" s="131"/>
      <c r="Q117" s="131"/>
      <c r="R117" s="131"/>
      <c r="S117" s="131"/>
      <c r="T117" s="131"/>
      <c r="U117" s="131"/>
      <c r="V117" s="131"/>
    </row>
    <row r="118" spans="1:25" s="58" customFormat="1" ht="35.25" customHeight="1" x14ac:dyDescent="0.15">
      <c r="A118" s="83"/>
      <c r="B118" s="1308"/>
      <c r="C118" s="1302"/>
      <c r="D118" s="1303"/>
      <c r="E118" s="1312" t="s">
        <v>191</v>
      </c>
      <c r="F118" s="1313"/>
      <c r="G118" s="1313"/>
      <c r="H118" s="1313"/>
      <c r="I118" s="1313"/>
      <c r="J118" s="1314"/>
      <c r="K118" s="131"/>
      <c r="L118" s="131"/>
      <c r="M118" s="131"/>
      <c r="N118" s="131"/>
      <c r="O118" s="131"/>
      <c r="P118" s="131"/>
      <c r="Q118" s="131"/>
      <c r="R118" s="131"/>
      <c r="S118" s="131"/>
      <c r="T118" s="131"/>
      <c r="U118" s="131"/>
      <c r="V118" s="131"/>
    </row>
    <row r="119" spans="1:25" s="58" customFormat="1" ht="35.25" customHeight="1" x14ac:dyDescent="0.15">
      <c r="A119" s="83"/>
      <c r="B119" s="1308"/>
      <c r="C119" s="1302"/>
      <c r="D119" s="1303"/>
      <c r="E119" s="1312" t="s">
        <v>192</v>
      </c>
      <c r="F119" s="1313"/>
      <c r="G119" s="1313"/>
      <c r="H119" s="1313"/>
      <c r="I119" s="1313"/>
      <c r="J119" s="1314"/>
      <c r="K119" s="131"/>
      <c r="L119" s="131"/>
      <c r="M119" s="131"/>
      <c r="N119" s="131"/>
      <c r="O119" s="131"/>
      <c r="P119" s="131"/>
      <c r="Q119" s="131"/>
      <c r="R119" s="131"/>
      <c r="S119" s="131"/>
      <c r="T119" s="131"/>
      <c r="U119" s="131"/>
      <c r="V119" s="131"/>
    </row>
    <row r="120" spans="1:25" s="58" customFormat="1" ht="23.25" customHeight="1" x14ac:dyDescent="0.15">
      <c r="A120" s="83"/>
      <c r="B120" s="1309"/>
      <c r="C120" s="1310"/>
      <c r="D120" s="1311"/>
      <c r="E120" s="1312" t="s">
        <v>193</v>
      </c>
      <c r="F120" s="1313"/>
      <c r="G120" s="1313"/>
      <c r="H120" s="1313"/>
      <c r="I120" s="1313"/>
      <c r="J120" s="1314"/>
      <c r="K120" s="131"/>
      <c r="L120" s="131"/>
      <c r="M120" s="131"/>
      <c r="N120" s="131"/>
      <c r="O120" s="131"/>
      <c r="P120" s="131"/>
      <c r="Q120" s="131"/>
      <c r="R120" s="131"/>
      <c r="S120" s="131"/>
      <c r="T120" s="131"/>
      <c r="U120" s="131"/>
      <c r="V120" s="131"/>
    </row>
    <row r="121" spans="1:25" ht="24" customHeight="1" x14ac:dyDescent="0.4">
      <c r="A121" s="8"/>
      <c r="B121" s="1101" t="s">
        <v>518</v>
      </c>
      <c r="C121" s="1101"/>
      <c r="D121" s="1101"/>
      <c r="E121" s="1234" t="s">
        <v>110</v>
      </c>
      <c r="F121" s="1235"/>
      <c r="G121" s="1235"/>
      <c r="H121" s="1235"/>
      <c r="I121" s="1235"/>
      <c r="J121" s="1046"/>
      <c r="K121" s="1287" t="s">
        <v>112</v>
      </c>
      <c r="L121" s="1287"/>
      <c r="M121" s="1287"/>
      <c r="N121" s="1287"/>
      <c r="O121" s="1287"/>
      <c r="P121" s="1287"/>
      <c r="Q121" s="1287"/>
      <c r="R121" s="1287"/>
      <c r="S121" s="1287"/>
      <c r="T121" s="1287"/>
      <c r="U121" s="1287"/>
      <c r="V121" s="1287"/>
    </row>
    <row r="122" spans="1:25" s="2" customFormat="1" ht="23.25" customHeight="1" x14ac:dyDescent="0.15">
      <c r="A122" s="14"/>
      <c r="B122" s="1101"/>
      <c r="C122" s="1101"/>
      <c r="D122" s="1101"/>
      <c r="E122" s="1236"/>
      <c r="F122" s="1237"/>
      <c r="G122" s="1237"/>
      <c r="H122" s="1237"/>
      <c r="I122" s="1237"/>
      <c r="J122" s="1047"/>
      <c r="K122" s="147" t="s">
        <v>113</v>
      </c>
      <c r="L122" s="147" t="s">
        <v>114</v>
      </c>
      <c r="M122" s="147" t="s">
        <v>115</v>
      </c>
      <c r="N122" s="147" t="s">
        <v>116</v>
      </c>
      <c r="O122" s="147" t="s">
        <v>117</v>
      </c>
      <c r="P122" s="147" t="s">
        <v>118</v>
      </c>
      <c r="Q122" s="147" t="s">
        <v>119</v>
      </c>
      <c r="R122" s="147" t="s">
        <v>120</v>
      </c>
      <c r="S122" s="147" t="s">
        <v>121</v>
      </c>
      <c r="T122" s="147" t="s">
        <v>122</v>
      </c>
      <c r="U122" s="147" t="s">
        <v>123</v>
      </c>
      <c r="V122" s="147" t="s">
        <v>124</v>
      </c>
    </row>
    <row r="123" spans="1:25" s="58" customFormat="1" ht="37.5" customHeight="1" x14ac:dyDescent="0.15">
      <c r="A123" s="83"/>
      <c r="B123" s="1307" t="s">
        <v>187</v>
      </c>
      <c r="C123" s="1300" t="s">
        <v>194</v>
      </c>
      <c r="D123" s="1301"/>
      <c r="E123" s="1320" t="s">
        <v>426</v>
      </c>
      <c r="F123" s="1321"/>
      <c r="G123" s="1321"/>
      <c r="H123" s="1321"/>
      <c r="I123" s="1321"/>
      <c r="J123" s="1322"/>
      <c r="K123" s="131"/>
      <c r="L123" s="131"/>
      <c r="M123" s="131"/>
      <c r="N123" s="131"/>
      <c r="O123" s="131"/>
      <c r="P123" s="131"/>
      <c r="Q123" s="131"/>
      <c r="R123" s="131"/>
      <c r="S123" s="131"/>
      <c r="T123" s="131"/>
      <c r="U123" s="131"/>
      <c r="V123" s="131"/>
    </row>
    <row r="124" spans="1:25" s="58" customFormat="1" ht="37.5" customHeight="1" x14ac:dyDescent="0.15">
      <c r="A124" s="83"/>
      <c r="B124" s="1308"/>
      <c r="C124" s="1302"/>
      <c r="D124" s="1303"/>
      <c r="E124" s="1320" t="s">
        <v>430</v>
      </c>
      <c r="F124" s="1321"/>
      <c r="G124" s="1321"/>
      <c r="H124" s="1321"/>
      <c r="I124" s="1321"/>
      <c r="J124" s="1322"/>
      <c r="K124" s="131"/>
      <c r="L124" s="131"/>
      <c r="M124" s="131"/>
      <c r="N124" s="131"/>
      <c r="O124" s="131"/>
      <c r="P124" s="131"/>
      <c r="Q124" s="131"/>
      <c r="R124" s="131"/>
      <c r="S124" s="131"/>
      <c r="T124" s="131"/>
      <c r="U124" s="131"/>
      <c r="V124" s="131"/>
    </row>
    <row r="125" spans="1:25" s="58" customFormat="1" ht="37.5" customHeight="1" x14ac:dyDescent="0.15">
      <c r="A125" s="83"/>
      <c r="B125" s="1308"/>
      <c r="C125" s="1302"/>
      <c r="D125" s="1303"/>
      <c r="E125" s="1320" t="s">
        <v>433</v>
      </c>
      <c r="F125" s="1321"/>
      <c r="G125" s="1321"/>
      <c r="H125" s="1321"/>
      <c r="I125" s="1321"/>
      <c r="J125" s="1322"/>
      <c r="K125" s="131"/>
      <c r="L125" s="131"/>
      <c r="M125" s="131"/>
      <c r="N125" s="131"/>
      <c r="O125" s="131"/>
      <c r="P125" s="131"/>
      <c r="Q125" s="131"/>
      <c r="R125" s="131"/>
      <c r="S125" s="131"/>
      <c r="T125" s="131"/>
      <c r="U125" s="131"/>
      <c r="V125" s="131"/>
    </row>
    <row r="126" spans="1:25" s="58" customFormat="1" ht="37.5" customHeight="1" x14ac:dyDescent="0.15">
      <c r="A126" s="83"/>
      <c r="B126" s="1308"/>
      <c r="C126" s="1302"/>
      <c r="D126" s="1303"/>
      <c r="E126" s="1320" t="s">
        <v>434</v>
      </c>
      <c r="F126" s="1321"/>
      <c r="G126" s="1321"/>
      <c r="H126" s="1321"/>
      <c r="I126" s="1321"/>
      <c r="J126" s="1322"/>
      <c r="K126" s="131"/>
      <c r="L126" s="131"/>
      <c r="M126" s="131"/>
      <c r="N126" s="131"/>
      <c r="O126" s="131"/>
      <c r="P126" s="131"/>
      <c r="Q126" s="131"/>
      <c r="R126" s="131"/>
      <c r="S126" s="131"/>
      <c r="T126" s="131"/>
      <c r="U126" s="131"/>
      <c r="V126" s="131"/>
    </row>
    <row r="127" spans="1:25" s="58" customFormat="1" ht="37.5" customHeight="1" x14ac:dyDescent="0.15">
      <c r="A127" s="83"/>
      <c r="B127" s="1308"/>
      <c r="C127" s="1302"/>
      <c r="D127" s="1303"/>
      <c r="E127" s="1320"/>
      <c r="F127" s="1321"/>
      <c r="G127" s="1321"/>
      <c r="H127" s="1321"/>
      <c r="I127" s="1321"/>
      <c r="J127" s="1322"/>
      <c r="K127" s="131"/>
      <c r="L127" s="131"/>
      <c r="M127" s="131"/>
      <c r="N127" s="131"/>
      <c r="O127" s="131"/>
      <c r="P127" s="131"/>
      <c r="Q127" s="131"/>
      <c r="R127" s="131"/>
      <c r="S127" s="131"/>
      <c r="T127" s="131"/>
      <c r="U127" s="131"/>
      <c r="V127" s="131"/>
    </row>
    <row r="128" spans="1:25" s="58" customFormat="1" ht="21" customHeight="1" x14ac:dyDescent="0.15">
      <c r="A128" s="83"/>
      <c r="B128" s="1308"/>
      <c r="C128" s="1310"/>
      <c r="D128" s="1311"/>
      <c r="E128" s="1325" t="s">
        <v>195</v>
      </c>
      <c r="F128" s="1326"/>
      <c r="G128" s="1326"/>
      <c r="H128" s="1326"/>
      <c r="I128" s="1326"/>
      <c r="J128" s="1326"/>
      <c r="K128" s="1326"/>
      <c r="L128" s="1326"/>
      <c r="M128" s="1326"/>
      <c r="N128" s="1326"/>
      <c r="O128" s="1326"/>
      <c r="P128" s="1326"/>
      <c r="Q128" s="1326"/>
      <c r="R128" s="1326"/>
      <c r="S128" s="1326"/>
      <c r="T128" s="1326"/>
      <c r="U128" s="1326"/>
      <c r="V128" s="1327"/>
      <c r="Y128" s="58" t="s">
        <v>196</v>
      </c>
    </row>
    <row r="129" spans="1:34" s="58" customFormat="1" ht="22.5" customHeight="1" x14ac:dyDescent="0.15">
      <c r="A129" s="83"/>
      <c r="B129" s="1309"/>
      <c r="C129" s="1318" t="s">
        <v>197</v>
      </c>
      <c r="D129" s="1318"/>
      <c r="E129" s="1282" t="s">
        <v>198</v>
      </c>
      <c r="F129" s="1296"/>
      <c r="G129" s="1296"/>
      <c r="H129" s="1296"/>
      <c r="I129" s="1296"/>
      <c r="J129" s="1297"/>
      <c r="K129" s="131"/>
      <c r="L129" s="131"/>
      <c r="M129" s="131"/>
      <c r="N129" s="131"/>
      <c r="O129" s="131"/>
      <c r="P129" s="131"/>
      <c r="Q129" s="131"/>
      <c r="R129" s="131"/>
      <c r="S129" s="131"/>
      <c r="T129" s="131"/>
      <c r="U129" s="131"/>
      <c r="V129" s="131"/>
    </row>
    <row r="130" spans="1:34" s="58" customFormat="1" ht="31.5" customHeight="1" x14ac:dyDescent="0.15">
      <c r="A130" s="83"/>
      <c r="B130" s="81" t="s">
        <v>199</v>
      </c>
      <c r="C130" s="83"/>
      <c r="D130" s="95"/>
      <c r="E130" s="112"/>
      <c r="F130" s="112"/>
      <c r="G130" s="112"/>
      <c r="H130" s="112"/>
      <c r="I130" s="112"/>
      <c r="K130" s="81" t="s">
        <v>109</v>
      </c>
      <c r="X130" s="112"/>
      <c r="Z130" s="112"/>
      <c r="AA130" s="95"/>
      <c r="AB130" s="95"/>
    </row>
    <row r="131" spans="1:34" ht="21.75" customHeight="1" x14ac:dyDescent="0.15">
      <c r="A131" s="8"/>
      <c r="B131" s="1101" t="s">
        <v>518</v>
      </c>
      <c r="C131" s="1101"/>
      <c r="D131" s="1319" t="s">
        <v>110</v>
      </c>
      <c r="E131" s="1235"/>
      <c r="F131" s="1235"/>
      <c r="G131" s="1235"/>
      <c r="H131" s="1235"/>
      <c r="I131" s="1235"/>
      <c r="J131" s="959" t="s">
        <v>112</v>
      </c>
      <c r="K131" s="1248"/>
      <c r="L131" s="1248"/>
      <c r="M131" s="1248"/>
      <c r="N131" s="1248"/>
      <c r="O131" s="1248"/>
      <c r="P131" s="1248"/>
      <c r="Q131" s="1248"/>
      <c r="R131" s="1248"/>
      <c r="S131" s="1248"/>
      <c r="T131" s="1248"/>
      <c r="U131" s="960"/>
      <c r="V131" s="1323" t="s">
        <v>200</v>
      </c>
    </row>
    <row r="132" spans="1:34" s="2" customFormat="1" ht="24.75" customHeight="1" x14ac:dyDescent="0.15">
      <c r="A132" s="14"/>
      <c r="B132" s="1101"/>
      <c r="C132" s="1101"/>
      <c r="D132" s="1236"/>
      <c r="E132" s="1237"/>
      <c r="F132" s="1237"/>
      <c r="G132" s="1237"/>
      <c r="H132" s="1237"/>
      <c r="I132" s="1237"/>
      <c r="J132" s="147" t="s">
        <v>113</v>
      </c>
      <c r="K132" s="147" t="s">
        <v>114</v>
      </c>
      <c r="L132" s="147" t="s">
        <v>115</v>
      </c>
      <c r="M132" s="147" t="s">
        <v>116</v>
      </c>
      <c r="N132" s="147" t="s">
        <v>117</v>
      </c>
      <c r="O132" s="147" t="s">
        <v>118</v>
      </c>
      <c r="P132" s="147" t="s">
        <v>119</v>
      </c>
      <c r="Q132" s="147" t="s">
        <v>120</v>
      </c>
      <c r="R132" s="147" t="s">
        <v>121</v>
      </c>
      <c r="S132" s="147" t="s">
        <v>122</v>
      </c>
      <c r="T132" s="147" t="s">
        <v>123</v>
      </c>
      <c r="U132" s="147" t="s">
        <v>124</v>
      </c>
      <c r="V132" s="1324"/>
    </row>
    <row r="133" spans="1:34" s="58" customFormat="1" ht="34.5" customHeight="1" x14ac:dyDescent="0.15">
      <c r="A133" s="83"/>
      <c r="B133" s="1339" t="s">
        <v>201</v>
      </c>
      <c r="C133" s="1340"/>
      <c r="D133" s="1320" t="s">
        <v>442</v>
      </c>
      <c r="E133" s="1321"/>
      <c r="F133" s="1321"/>
      <c r="G133" s="1321"/>
      <c r="H133" s="1321"/>
      <c r="I133" s="1321"/>
      <c r="J133" s="131"/>
      <c r="K133" s="131"/>
      <c r="L133" s="131"/>
      <c r="M133" s="131"/>
      <c r="N133" s="131"/>
      <c r="O133" s="131"/>
      <c r="P133" s="131"/>
      <c r="Q133" s="131"/>
      <c r="R133" s="131"/>
      <c r="S133" s="131"/>
      <c r="T133" s="131"/>
      <c r="U133" s="363"/>
      <c r="V133" s="166"/>
    </row>
    <row r="134" spans="1:34" s="58" customFormat="1" ht="34.5" customHeight="1" x14ac:dyDescent="0.15">
      <c r="A134" s="83"/>
      <c r="B134" s="1341"/>
      <c r="C134" s="1342"/>
      <c r="D134" s="1320" t="s">
        <v>446</v>
      </c>
      <c r="E134" s="1321"/>
      <c r="F134" s="1321"/>
      <c r="G134" s="1321"/>
      <c r="H134" s="1321"/>
      <c r="I134" s="1321"/>
      <c r="J134" s="131"/>
      <c r="K134" s="131"/>
      <c r="L134" s="131"/>
      <c r="M134" s="131"/>
      <c r="N134" s="131"/>
      <c r="O134" s="131"/>
      <c r="P134" s="131"/>
      <c r="Q134" s="131"/>
      <c r="R134" s="131"/>
      <c r="S134" s="131"/>
      <c r="T134" s="131"/>
      <c r="U134" s="363"/>
      <c r="V134" s="167"/>
    </row>
    <row r="135" spans="1:34" s="58" customFormat="1" ht="34.5" customHeight="1" x14ac:dyDescent="0.15">
      <c r="A135" s="83"/>
      <c r="B135" s="1341"/>
      <c r="C135" s="1342"/>
      <c r="D135" s="1320" t="s">
        <v>448</v>
      </c>
      <c r="E135" s="1321"/>
      <c r="F135" s="1321"/>
      <c r="G135" s="1321"/>
      <c r="H135" s="1321"/>
      <c r="I135" s="1321"/>
      <c r="J135" s="131"/>
      <c r="K135" s="131"/>
      <c r="L135" s="131"/>
      <c r="M135" s="131"/>
      <c r="N135" s="131"/>
      <c r="O135" s="131"/>
      <c r="P135" s="131"/>
      <c r="Q135" s="131"/>
      <c r="R135" s="131"/>
      <c r="S135" s="131"/>
      <c r="T135" s="131"/>
      <c r="U135" s="363"/>
      <c r="V135" s="167"/>
    </row>
    <row r="136" spans="1:34" s="58" customFormat="1" ht="34.5" customHeight="1" x14ac:dyDescent="0.15">
      <c r="A136" s="83"/>
      <c r="B136" s="1341"/>
      <c r="C136" s="1342"/>
      <c r="D136" s="1320" t="s">
        <v>491</v>
      </c>
      <c r="E136" s="1321"/>
      <c r="F136" s="1321"/>
      <c r="G136" s="1321"/>
      <c r="H136" s="1321"/>
      <c r="I136" s="1321"/>
      <c r="J136" s="131"/>
      <c r="K136" s="131"/>
      <c r="L136" s="131"/>
      <c r="M136" s="131"/>
      <c r="N136" s="131"/>
      <c r="O136" s="131"/>
      <c r="P136" s="131"/>
      <c r="Q136" s="131"/>
      <c r="R136" s="131"/>
      <c r="S136" s="131"/>
      <c r="T136" s="131"/>
      <c r="U136" s="363"/>
      <c r="V136" s="167"/>
    </row>
    <row r="137" spans="1:34" s="58" customFormat="1" ht="34.5" customHeight="1" x14ac:dyDescent="0.15">
      <c r="A137" s="83"/>
      <c r="B137" s="1343"/>
      <c r="C137" s="1344"/>
      <c r="D137" s="1320"/>
      <c r="E137" s="1321"/>
      <c r="F137" s="1321"/>
      <c r="G137" s="1321"/>
      <c r="H137" s="1321"/>
      <c r="I137" s="1321"/>
      <c r="J137" s="131"/>
      <c r="K137" s="131"/>
      <c r="L137" s="131"/>
      <c r="M137" s="131"/>
      <c r="N137" s="131"/>
      <c r="O137" s="131"/>
      <c r="P137" s="131"/>
      <c r="Q137" s="131"/>
      <c r="R137" s="131"/>
      <c r="S137" s="131"/>
      <c r="T137" s="131"/>
      <c r="U137" s="363"/>
      <c r="V137" s="167"/>
    </row>
    <row r="138" spans="1:34" s="58" customFormat="1" ht="15.75" customHeight="1" x14ac:dyDescent="0.15">
      <c r="A138" s="83"/>
      <c r="B138" s="1328"/>
      <c r="C138" s="1329"/>
      <c r="D138" s="1330" t="s">
        <v>195</v>
      </c>
      <c r="E138" s="1330"/>
      <c r="F138" s="1330"/>
      <c r="G138" s="1330"/>
      <c r="H138" s="1330"/>
      <c r="I138" s="1330"/>
      <c r="J138" s="1330"/>
      <c r="K138" s="165"/>
      <c r="L138" s="165"/>
      <c r="M138" s="165"/>
      <c r="N138" s="165"/>
      <c r="O138" s="165"/>
      <c r="P138" s="165"/>
      <c r="Q138" s="165"/>
      <c r="R138" s="165"/>
      <c r="S138" s="165"/>
      <c r="T138" s="165"/>
      <c r="U138" s="165"/>
      <c r="V138" s="168"/>
      <c r="Y138" s="58" t="s">
        <v>196</v>
      </c>
    </row>
    <row r="139" spans="1:34" s="58" customFormat="1" ht="25.5" customHeight="1" x14ac:dyDescent="0.15">
      <c r="A139" s="83"/>
      <c r="B139" s="959"/>
      <c r="C139" s="1248"/>
      <c r="D139" s="1331" t="s">
        <v>543</v>
      </c>
      <c r="E139" s="1332"/>
      <c r="F139" s="1332"/>
      <c r="G139" s="1332"/>
      <c r="H139" s="1332"/>
      <c r="I139" s="1333"/>
      <c r="J139" s="131"/>
      <c r="K139" s="131"/>
      <c r="L139" s="131"/>
      <c r="M139" s="131"/>
      <c r="N139" s="131"/>
      <c r="O139" s="131"/>
      <c r="P139" s="131"/>
      <c r="Q139" s="131"/>
      <c r="R139" s="131"/>
      <c r="S139" s="131"/>
      <c r="T139" s="131"/>
      <c r="U139" s="363"/>
      <c r="V139" s="167"/>
    </row>
    <row r="140" spans="1:34" s="58" customFormat="1" ht="60.75" customHeight="1" thickBot="1" x14ac:dyDescent="0.2">
      <c r="A140" s="83"/>
      <c r="B140" s="1278" t="s">
        <v>528</v>
      </c>
      <c r="C140" s="1278"/>
      <c r="D140" s="1278"/>
      <c r="E140" s="1278"/>
      <c r="F140" s="1278"/>
      <c r="G140" s="1278"/>
      <c r="H140" s="1278"/>
      <c r="I140" s="1278"/>
      <c r="J140" s="1278"/>
      <c r="K140" s="1278"/>
      <c r="L140" s="1278"/>
      <c r="M140" s="1278"/>
      <c r="N140" s="1278"/>
      <c r="O140" s="1278"/>
      <c r="P140" s="1278"/>
      <c r="Q140" s="1278"/>
      <c r="R140" s="1278"/>
      <c r="S140" s="1278"/>
      <c r="T140" s="1278"/>
      <c r="U140" s="1278"/>
      <c r="V140" s="1278"/>
      <c r="W140" s="1278"/>
    </row>
    <row r="141" spans="1:34" s="149" customFormat="1" ht="26.25" customHeight="1" x14ac:dyDescent="0.4">
      <c r="B141" s="169" t="s">
        <v>527</v>
      </c>
      <c r="C141" s="170"/>
      <c r="D141" s="170"/>
      <c r="E141" s="170"/>
      <c r="F141" s="170"/>
      <c r="G141" s="170"/>
      <c r="H141" s="170"/>
      <c r="I141" s="170"/>
      <c r="J141" s="170"/>
      <c r="K141" s="170"/>
      <c r="L141" s="170"/>
      <c r="M141" s="170"/>
      <c r="N141" s="170"/>
      <c r="O141" s="170"/>
      <c r="P141" s="170"/>
      <c r="Q141" s="170"/>
      <c r="R141" s="170"/>
      <c r="S141" s="170"/>
      <c r="T141" s="170"/>
      <c r="U141" s="170"/>
      <c r="V141" s="171"/>
      <c r="W141" s="172"/>
    </row>
    <row r="142" spans="1:34" s="177" customFormat="1" ht="26.25" customHeight="1" x14ac:dyDescent="0.15">
      <c r="A142" s="173"/>
      <c r="B142" s="1334" t="s">
        <v>202</v>
      </c>
      <c r="C142" s="1335"/>
      <c r="D142" s="1335"/>
      <c r="E142" s="1335"/>
      <c r="F142" s="1336"/>
      <c r="G142" s="174"/>
      <c r="H142" s="713" t="s">
        <v>203</v>
      </c>
      <c r="I142" s="809"/>
      <c r="J142" s="809"/>
      <c r="K142" s="175"/>
      <c r="L142" s="175"/>
      <c r="M142" s="176"/>
      <c r="N142" s="174"/>
      <c r="O142" s="1337" t="s">
        <v>204</v>
      </c>
      <c r="P142" s="1338"/>
      <c r="Q142" s="1338"/>
      <c r="R142" s="1338"/>
      <c r="S142" s="1338"/>
      <c r="T142" s="1338"/>
      <c r="V142" s="178"/>
      <c r="W142" s="95"/>
    </row>
    <row r="143" spans="1:34" s="177" customFormat="1" ht="26.25" customHeight="1" x14ac:dyDescent="0.4">
      <c r="A143" s="173"/>
      <c r="B143" s="1349" t="s">
        <v>205</v>
      </c>
      <c r="C143" s="1350"/>
      <c r="D143" s="1350"/>
      <c r="E143" s="1350"/>
      <c r="F143" s="1350"/>
      <c r="G143" s="1351"/>
      <c r="H143" s="1352"/>
      <c r="I143" s="1352"/>
      <c r="J143" s="1353"/>
      <c r="K143" s="1354" t="s">
        <v>529</v>
      </c>
      <c r="L143" s="1355"/>
      <c r="M143" s="1355"/>
      <c r="N143" s="1355"/>
      <c r="O143" s="1355"/>
      <c r="P143" s="1356"/>
      <c r="Q143" s="1351"/>
      <c r="R143" s="1352"/>
      <c r="S143" s="1352"/>
      <c r="T143" s="1352"/>
      <c r="U143" s="1352"/>
      <c r="V143" s="1357"/>
      <c r="W143" s="99"/>
      <c r="AC143" s="149"/>
      <c r="AD143" s="149"/>
      <c r="AE143" s="149"/>
      <c r="AF143" s="149"/>
      <c r="AG143" s="149"/>
      <c r="AH143" s="149"/>
    </row>
    <row r="144" spans="1:34" s="177" customFormat="1" ht="35.25" customHeight="1" thickBot="1" x14ac:dyDescent="0.2">
      <c r="A144" s="173"/>
      <c r="B144" s="179"/>
      <c r="C144" s="1358" t="s">
        <v>206</v>
      </c>
      <c r="D144" s="1358"/>
      <c r="E144" s="1358"/>
      <c r="F144" s="1358"/>
      <c r="G144" s="1358"/>
      <c r="H144" s="1358"/>
      <c r="I144" s="1358"/>
      <c r="J144" s="1358"/>
      <c r="K144" s="180"/>
      <c r="L144" s="180"/>
      <c r="M144" s="180"/>
      <c r="N144" s="180"/>
      <c r="O144" s="180"/>
      <c r="P144" s="180"/>
      <c r="Q144" s="180"/>
      <c r="R144" s="180"/>
      <c r="S144" s="180"/>
      <c r="T144" s="180"/>
      <c r="U144" s="180"/>
      <c r="V144" s="181"/>
      <c r="W144" s="182"/>
    </row>
    <row r="145" spans="1:23" s="177" customFormat="1" ht="24" customHeight="1" x14ac:dyDescent="0.15">
      <c r="A145" s="173"/>
      <c r="B145" s="20" t="s">
        <v>207</v>
      </c>
      <c r="C145" s="20"/>
      <c r="D145" s="20"/>
      <c r="E145" s="20"/>
      <c r="F145" s="20"/>
      <c r="H145" s="183"/>
      <c r="I145" s="155"/>
      <c r="J145" s="155"/>
      <c r="K145" s="155"/>
      <c r="L145" s="155"/>
      <c r="M145" s="155"/>
      <c r="N145" s="155"/>
      <c r="O145" s="184"/>
      <c r="P145" s="155"/>
      <c r="Q145" s="155"/>
      <c r="R145" s="155"/>
      <c r="S145" s="155"/>
      <c r="T145" s="155"/>
      <c r="U145" s="155"/>
      <c r="V145" s="155"/>
      <c r="W145" s="98"/>
    </row>
    <row r="146" spans="1:23" s="177" customFormat="1" ht="27" customHeight="1" x14ac:dyDescent="0.15">
      <c r="A146" s="173"/>
      <c r="B146" s="1359"/>
      <c r="C146" s="1360"/>
      <c r="D146" s="1360"/>
      <c r="E146" s="1360"/>
      <c r="F146" s="1360"/>
      <c r="G146" s="1360"/>
      <c r="H146" s="1360"/>
      <c r="I146" s="1360"/>
      <c r="J146" s="1360"/>
      <c r="K146" s="1360"/>
      <c r="L146" s="1360"/>
      <c r="M146" s="1360"/>
      <c r="N146" s="1360"/>
      <c r="O146" s="1360"/>
      <c r="P146" s="1360"/>
      <c r="Q146" s="1360"/>
      <c r="R146" s="1360"/>
      <c r="S146" s="1360"/>
      <c r="T146" s="1360"/>
      <c r="U146" s="1360"/>
      <c r="V146" s="1361"/>
      <c r="W146" s="98"/>
    </row>
    <row r="147" spans="1:23" s="177" customFormat="1" ht="9" customHeight="1" x14ac:dyDescent="0.15">
      <c r="A147" s="173"/>
      <c r="B147" s="155"/>
      <c r="C147" s="155"/>
      <c r="D147" s="155"/>
      <c r="E147" s="155"/>
      <c r="F147" s="155"/>
      <c r="G147" s="155"/>
      <c r="H147" s="155"/>
      <c r="I147" s="98"/>
      <c r="J147" s="20"/>
      <c r="K147" s="20"/>
      <c r="L147" s="20"/>
      <c r="M147" s="20"/>
      <c r="N147" s="20"/>
      <c r="O147" s="155"/>
      <c r="P147" s="155"/>
      <c r="Q147" s="155"/>
      <c r="R147" s="155"/>
      <c r="S147" s="155"/>
      <c r="T147" s="155"/>
      <c r="U147" s="155"/>
      <c r="V147" s="155"/>
      <c r="W147" s="98"/>
    </row>
    <row r="148" spans="1:23" s="149" customFormat="1" ht="24.75" customHeight="1" x14ac:dyDescent="0.4">
      <c r="A148" s="163" t="s">
        <v>480</v>
      </c>
      <c r="L148" s="185"/>
      <c r="M148" s="186"/>
      <c r="N148" s="186"/>
      <c r="O148" s="186"/>
      <c r="R148" s="186"/>
      <c r="S148" s="186"/>
    </row>
    <row r="149" spans="1:23" s="149" customFormat="1" ht="56.25" customHeight="1" x14ac:dyDescent="0.4">
      <c r="A149" s="30"/>
      <c r="B149" s="1345" t="s">
        <v>544</v>
      </c>
      <c r="C149" s="1345"/>
      <c r="D149" s="1345"/>
      <c r="E149" s="1345"/>
      <c r="F149" s="1345"/>
      <c r="G149" s="1345"/>
      <c r="H149" s="1345"/>
      <c r="I149" s="1345"/>
      <c r="J149" s="1345"/>
      <c r="K149" s="1345"/>
      <c r="L149" s="1345"/>
      <c r="M149" s="1345"/>
      <c r="N149" s="1345"/>
      <c r="O149" s="1345"/>
      <c r="P149" s="1345"/>
      <c r="Q149" s="1345"/>
      <c r="R149" s="1345"/>
      <c r="S149" s="1345"/>
      <c r="T149" s="1345"/>
      <c r="U149" s="1345"/>
      <c r="V149" s="187"/>
    </row>
    <row r="150" spans="1:23" s="58" customFormat="1" ht="21.75" customHeight="1" x14ac:dyDescent="0.15">
      <c r="B150" s="959" t="s">
        <v>208</v>
      </c>
      <c r="C150" s="1248"/>
      <c r="D150" s="1248"/>
      <c r="E150" s="1248"/>
      <c r="F150" s="1248"/>
      <c r="G150" s="1248"/>
      <c r="H150" s="1248"/>
      <c r="I150" s="1248"/>
      <c r="J150" s="1248"/>
      <c r="K150" s="1248"/>
      <c r="L150" s="1248"/>
      <c r="M150" s="960"/>
      <c r="N150" s="1234" t="s">
        <v>209</v>
      </c>
      <c r="O150" s="1235"/>
      <c r="P150" s="1046"/>
      <c r="Q150" s="959" t="s">
        <v>210</v>
      </c>
      <c r="R150" s="1248"/>
      <c r="S150" s="1248"/>
      <c r="T150" s="1248"/>
      <c r="U150" s="960"/>
    </row>
    <row r="151" spans="1:23" s="58" customFormat="1" ht="28.5" customHeight="1" x14ac:dyDescent="0.15">
      <c r="B151" s="959" t="s">
        <v>211</v>
      </c>
      <c r="C151" s="960"/>
      <c r="D151" s="959" t="s">
        <v>110</v>
      </c>
      <c r="E151" s="1248"/>
      <c r="F151" s="1248"/>
      <c r="G151" s="960"/>
      <c r="H151" s="959" t="s">
        <v>212</v>
      </c>
      <c r="I151" s="1248"/>
      <c r="J151" s="1248"/>
      <c r="K151" s="1248"/>
      <c r="L151" s="1248"/>
      <c r="M151" s="960"/>
      <c r="N151" s="1346" t="s">
        <v>1230</v>
      </c>
      <c r="O151" s="1347"/>
      <c r="P151" s="1348"/>
      <c r="Q151" s="146" t="s">
        <v>213</v>
      </c>
      <c r="R151" s="146" t="s">
        <v>214</v>
      </c>
      <c r="S151" s="146" t="s">
        <v>215</v>
      </c>
      <c r="T151" s="146" t="s">
        <v>216</v>
      </c>
      <c r="U151" s="146" t="s">
        <v>217</v>
      </c>
    </row>
    <row r="152" spans="1:23" s="58" customFormat="1" ht="30.75" customHeight="1" x14ac:dyDescent="0.15">
      <c r="B152" s="1362"/>
      <c r="C152" s="1363"/>
      <c r="D152" s="1364"/>
      <c r="E152" s="1365"/>
      <c r="F152" s="1365"/>
      <c r="G152" s="1366"/>
      <c r="H152" s="1367"/>
      <c r="I152" s="1368"/>
      <c r="J152" s="1368"/>
      <c r="K152" s="1368"/>
      <c r="L152" s="1368"/>
      <c r="M152" s="1369"/>
      <c r="N152" s="1370"/>
      <c r="O152" s="1370"/>
      <c r="P152" s="188"/>
      <c r="Q152" s="131"/>
      <c r="R152" s="131"/>
      <c r="S152" s="131"/>
      <c r="T152" s="131"/>
      <c r="U152" s="131"/>
    </row>
    <row r="153" spans="1:23" s="58" customFormat="1" ht="30.75" customHeight="1" x14ac:dyDescent="0.15">
      <c r="B153" s="1362"/>
      <c r="C153" s="1363"/>
      <c r="D153" s="1364"/>
      <c r="E153" s="1365"/>
      <c r="F153" s="1365"/>
      <c r="G153" s="1366"/>
      <c r="H153" s="1367"/>
      <c r="I153" s="1368"/>
      <c r="J153" s="1368"/>
      <c r="K153" s="1368"/>
      <c r="L153" s="1368"/>
      <c r="M153" s="1369"/>
      <c r="N153" s="1370"/>
      <c r="O153" s="1370"/>
      <c r="P153" s="188"/>
      <c r="Q153" s="131"/>
      <c r="R153" s="131"/>
      <c r="S153" s="131"/>
      <c r="T153" s="131"/>
      <c r="U153" s="131"/>
    </row>
    <row r="154" spans="1:23" s="58" customFormat="1" ht="30.75" customHeight="1" x14ac:dyDescent="0.15">
      <c r="B154" s="1362"/>
      <c r="C154" s="1363"/>
      <c r="D154" s="1364"/>
      <c r="E154" s="1365"/>
      <c r="F154" s="1365"/>
      <c r="G154" s="1366"/>
      <c r="H154" s="1367"/>
      <c r="I154" s="1368"/>
      <c r="J154" s="1368"/>
      <c r="K154" s="1368"/>
      <c r="L154" s="1368"/>
      <c r="M154" s="1369"/>
      <c r="N154" s="1370"/>
      <c r="O154" s="1370"/>
      <c r="P154" s="188"/>
      <c r="Q154" s="131"/>
      <c r="R154" s="131"/>
      <c r="S154" s="131"/>
      <c r="T154" s="131"/>
      <c r="U154" s="131"/>
    </row>
    <row r="155" spans="1:23" s="58" customFormat="1" ht="30.75" customHeight="1" x14ac:dyDescent="0.15">
      <c r="B155" s="1362"/>
      <c r="C155" s="1363"/>
      <c r="D155" s="1364"/>
      <c r="E155" s="1365"/>
      <c r="F155" s="1365"/>
      <c r="G155" s="1366"/>
      <c r="H155" s="1367"/>
      <c r="I155" s="1368"/>
      <c r="J155" s="1368"/>
      <c r="K155" s="1368"/>
      <c r="L155" s="1368"/>
      <c r="M155" s="1369"/>
      <c r="N155" s="1370"/>
      <c r="O155" s="1370"/>
      <c r="P155" s="188"/>
      <c r="Q155" s="131"/>
      <c r="R155" s="131"/>
      <c r="S155" s="131"/>
      <c r="T155" s="131"/>
      <c r="U155" s="131"/>
    </row>
    <row r="156" spans="1:23" s="58" customFormat="1" ht="30.75" customHeight="1" x14ac:dyDescent="0.15">
      <c r="B156" s="1362"/>
      <c r="C156" s="1363"/>
      <c r="D156" s="1364"/>
      <c r="E156" s="1365"/>
      <c r="F156" s="1365"/>
      <c r="G156" s="1366"/>
      <c r="H156" s="1367"/>
      <c r="I156" s="1368"/>
      <c r="J156" s="1368"/>
      <c r="K156" s="1368"/>
      <c r="L156" s="1368"/>
      <c r="M156" s="1369"/>
      <c r="N156" s="1372"/>
      <c r="O156" s="1372"/>
      <c r="P156" s="188"/>
      <c r="Q156" s="131"/>
      <c r="R156" s="131"/>
      <c r="S156" s="131"/>
      <c r="T156" s="131"/>
      <c r="U156" s="131"/>
    </row>
    <row r="157" spans="1:23" s="58" customFormat="1" ht="30.75" customHeight="1" x14ac:dyDescent="0.15">
      <c r="B157" s="1362"/>
      <c r="C157" s="1363"/>
      <c r="D157" s="1364"/>
      <c r="E157" s="1365"/>
      <c r="F157" s="1365"/>
      <c r="G157" s="1366"/>
      <c r="H157" s="1367"/>
      <c r="I157" s="1368"/>
      <c r="J157" s="1368"/>
      <c r="K157" s="1368"/>
      <c r="L157" s="1368"/>
      <c r="M157" s="1369"/>
      <c r="N157" s="1371"/>
      <c r="O157" s="1371"/>
      <c r="P157" s="188"/>
      <c r="Q157" s="131"/>
      <c r="R157" s="131"/>
      <c r="S157" s="131"/>
      <c r="T157" s="131"/>
      <c r="U157" s="131"/>
    </row>
    <row r="158" spans="1:23" s="58" customFormat="1" ht="30.75" customHeight="1" x14ac:dyDescent="0.15">
      <c r="B158" s="1362"/>
      <c r="C158" s="1363"/>
      <c r="D158" s="1364"/>
      <c r="E158" s="1365"/>
      <c r="F158" s="1365"/>
      <c r="G158" s="1366"/>
      <c r="H158" s="1367"/>
      <c r="I158" s="1368"/>
      <c r="J158" s="1368"/>
      <c r="K158" s="1368"/>
      <c r="L158" s="1368"/>
      <c r="M158" s="1369"/>
      <c r="N158" s="1371"/>
      <c r="O158" s="1371"/>
      <c r="P158" s="188"/>
      <c r="Q158" s="131"/>
      <c r="R158" s="131"/>
      <c r="S158" s="131"/>
      <c r="T158" s="131"/>
      <c r="U158" s="131"/>
    </row>
    <row r="159" spans="1:23" s="58" customFormat="1" ht="30.75" customHeight="1" x14ac:dyDescent="0.15">
      <c r="B159" s="1362"/>
      <c r="C159" s="1363"/>
      <c r="D159" s="1364"/>
      <c r="E159" s="1365"/>
      <c r="F159" s="1365"/>
      <c r="G159" s="1366"/>
      <c r="H159" s="1367"/>
      <c r="I159" s="1368"/>
      <c r="J159" s="1368"/>
      <c r="K159" s="1368"/>
      <c r="L159" s="1368"/>
      <c r="M159" s="1369"/>
      <c r="N159" s="1371"/>
      <c r="O159" s="1371"/>
      <c r="P159" s="188"/>
      <c r="Q159" s="131"/>
      <c r="R159" s="131"/>
      <c r="S159" s="131"/>
      <c r="T159" s="131"/>
      <c r="U159" s="131"/>
    </row>
    <row r="160" spans="1:23" s="58" customFormat="1" ht="30.75" customHeight="1" x14ac:dyDescent="0.15">
      <c r="B160" s="1362"/>
      <c r="C160" s="1363"/>
      <c r="D160" s="1364"/>
      <c r="E160" s="1365"/>
      <c r="F160" s="1365"/>
      <c r="G160" s="1366"/>
      <c r="H160" s="1367"/>
      <c r="I160" s="1368"/>
      <c r="J160" s="1368"/>
      <c r="K160" s="1368"/>
      <c r="L160" s="1368"/>
      <c r="M160" s="1369"/>
      <c r="N160" s="1371"/>
      <c r="O160" s="1371"/>
      <c r="P160" s="188"/>
      <c r="Q160" s="131"/>
      <c r="R160" s="131"/>
      <c r="S160" s="131"/>
      <c r="T160" s="131"/>
      <c r="U160" s="131"/>
    </row>
    <row r="161" spans="2:25" s="58" customFormat="1" ht="25.5" customHeight="1" x14ac:dyDescent="0.15">
      <c r="B161" s="1362"/>
      <c r="C161" s="1363"/>
      <c r="D161" s="1364"/>
      <c r="E161" s="1365"/>
      <c r="F161" s="1365"/>
      <c r="G161" s="1366"/>
      <c r="H161" s="1367"/>
      <c r="I161" s="1368"/>
      <c r="J161" s="1368"/>
      <c r="K161" s="1368"/>
      <c r="L161" s="1368"/>
      <c r="M161" s="1369"/>
      <c r="N161" s="1371"/>
      <c r="O161" s="1371"/>
      <c r="P161" s="188"/>
      <c r="Q161" s="131"/>
      <c r="R161" s="131"/>
      <c r="S161" s="131"/>
      <c r="T161" s="131"/>
      <c r="U161" s="131"/>
    </row>
    <row r="162" spans="2:25" s="58" customFormat="1" ht="25.5" customHeight="1" x14ac:dyDescent="0.15">
      <c r="B162" s="1362"/>
      <c r="C162" s="1363"/>
      <c r="D162" s="1364"/>
      <c r="E162" s="1365"/>
      <c r="F162" s="1365"/>
      <c r="G162" s="1366"/>
      <c r="H162" s="1367"/>
      <c r="I162" s="1368"/>
      <c r="J162" s="1368"/>
      <c r="K162" s="1368"/>
      <c r="L162" s="1368"/>
      <c r="M162" s="1369"/>
      <c r="N162" s="1371"/>
      <c r="O162" s="1371"/>
      <c r="P162" s="188"/>
      <c r="Q162" s="131"/>
      <c r="R162" s="131"/>
      <c r="S162" s="131"/>
      <c r="T162" s="131"/>
      <c r="U162" s="131"/>
    </row>
    <row r="163" spans="2:25" s="58" customFormat="1" ht="21.75" customHeight="1" x14ac:dyDescent="0.15">
      <c r="B163" s="1378"/>
      <c r="C163" s="1379"/>
      <c r="D163" s="1330" t="s">
        <v>195</v>
      </c>
      <c r="E163" s="1330"/>
      <c r="F163" s="1330"/>
      <c r="G163" s="1330"/>
      <c r="H163" s="1330"/>
      <c r="I163" s="1330"/>
      <c r="J163" s="1330"/>
      <c r="K163" s="1330"/>
      <c r="L163" s="1330"/>
      <c r="M163" s="1330"/>
      <c r="N163" s="1329"/>
      <c r="O163" s="1329"/>
      <c r="P163" s="165"/>
      <c r="Q163" s="165"/>
      <c r="R163" s="165"/>
      <c r="S163" s="165"/>
      <c r="T163" s="165"/>
      <c r="U163" s="189"/>
      <c r="Y163" s="58" t="s">
        <v>196</v>
      </c>
    </row>
    <row r="164" spans="2:25" s="58" customFormat="1" ht="12.75" customHeight="1" x14ac:dyDescent="0.15">
      <c r="B164" s="12"/>
      <c r="C164" s="12"/>
      <c r="D164" s="190"/>
      <c r="E164" s="190"/>
      <c r="F164" s="190"/>
      <c r="G164" s="190"/>
      <c r="H164" s="190"/>
      <c r="I164" s="190"/>
      <c r="J164" s="190"/>
      <c r="K164" s="190"/>
      <c r="L164" s="190"/>
      <c r="M164" s="190"/>
      <c r="N164" s="3"/>
      <c r="O164" s="3"/>
      <c r="P164" s="3"/>
      <c r="Q164" s="3"/>
      <c r="R164" s="3"/>
      <c r="S164" s="3"/>
      <c r="T164" s="3"/>
    </row>
    <row r="165" spans="2:25" s="58" customFormat="1" ht="26.25" customHeight="1" x14ac:dyDescent="0.15">
      <c r="B165" s="1374" t="s">
        <v>218</v>
      </c>
      <c r="C165" s="1374"/>
      <c r="D165" s="1374"/>
      <c r="E165" s="1374"/>
      <c r="F165" s="1374"/>
      <c r="G165" s="1374"/>
      <c r="H165" s="112"/>
      <c r="I165" s="131"/>
      <c r="J165" s="1375" t="s">
        <v>219</v>
      </c>
      <c r="K165" s="1376"/>
      <c r="L165" s="1377"/>
      <c r="M165" s="191"/>
      <c r="N165" s="192"/>
      <c r="O165" s="193" t="s">
        <v>220</v>
      </c>
      <c r="P165" s="194"/>
      <c r="Q165" s="194"/>
      <c r="R165" s="191"/>
      <c r="S165" s="1376" t="s">
        <v>221</v>
      </c>
      <c r="T165" s="1376"/>
      <c r="U165" s="1376"/>
      <c r="V165" s="1376"/>
      <c r="W165" s="1376"/>
    </row>
    <row r="166" spans="2:25" s="58" customFormat="1" ht="40.5" customHeight="1" x14ac:dyDescent="0.15">
      <c r="B166" s="1162" t="s">
        <v>222</v>
      </c>
      <c r="C166" s="1162"/>
      <c r="D166" s="1162"/>
      <c r="E166" s="1162"/>
      <c r="F166" s="1162"/>
      <c r="G166" s="1162"/>
      <c r="H166" s="1162"/>
      <c r="I166" s="1162"/>
      <c r="J166" s="1162"/>
      <c r="K166" s="1162"/>
      <c r="L166" s="1162"/>
      <c r="M166" s="1162"/>
      <c r="N166" s="1162"/>
      <c r="O166" s="1162"/>
      <c r="P166" s="1162"/>
      <c r="Q166" s="1162"/>
      <c r="R166" s="1162"/>
      <c r="S166" s="1162"/>
      <c r="T166" s="1162"/>
      <c r="U166" s="1162"/>
      <c r="V166" s="1162"/>
      <c r="W166" s="195"/>
    </row>
    <row r="167" spans="2:25" s="58" customFormat="1" ht="13.5" customHeight="1" x14ac:dyDescent="0.15">
      <c r="B167" s="93"/>
      <c r="C167" s="93"/>
      <c r="D167" s="93"/>
      <c r="E167" s="93"/>
      <c r="F167" s="93"/>
      <c r="G167" s="93"/>
      <c r="H167" s="93"/>
      <c r="I167" s="93"/>
      <c r="J167" s="93"/>
      <c r="K167" s="93"/>
      <c r="L167" s="93"/>
      <c r="M167" s="93"/>
      <c r="N167" s="93"/>
      <c r="O167" s="93"/>
      <c r="P167" s="93"/>
      <c r="Q167" s="93"/>
      <c r="R167" s="93"/>
      <c r="S167" s="93"/>
      <c r="T167" s="93"/>
      <c r="U167" s="93"/>
      <c r="V167" s="93"/>
      <c r="W167" s="195"/>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0">
    <dataValidation type="list" allowBlank="1" showInputMessage="1" showErrorMessage="1" sqref="Q143:V143">
      <formula1>E.高度な保全活動</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【選択肢】!$S$66:$S$75</xm:f>
          </x14:formula1>
          <xm:sqref>D152:G162</xm:sqref>
        </x14:dataValidation>
        <x14:dataValidation type="list" allowBlank="1" showInputMessage="1" showErrorMessage="1">
          <x14:formula1>
            <xm:f>【選択肢】!$F$3:$F$5</xm:f>
          </x14:formula1>
          <xm:sqref>B152:C162</xm:sqref>
        </x14:dataValidation>
        <x14:dataValidation type="list" allowBlank="1" showInputMessage="1" showErrorMessage="1">
          <x14:formula1>
            <xm:f>【選択肢】!$G$3:$G$4</xm:f>
          </x14:formula1>
          <xm:sqref>P152:P162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C119"/>
  <sheetViews>
    <sheetView showGridLines="0" view="pageBreakPreview" zoomScaleNormal="100" zoomScaleSheetLayoutView="100" workbookViewId="0">
      <selection activeCell="S18" sqref="S18"/>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6" t="s">
        <v>223</v>
      </c>
      <c r="B1"/>
      <c r="C1"/>
      <c r="D1"/>
      <c r="E1"/>
      <c r="F1"/>
      <c r="G1"/>
      <c r="H1"/>
      <c r="I1"/>
      <c r="J1"/>
      <c r="K1"/>
      <c r="L1"/>
      <c r="M1"/>
      <c r="N1"/>
      <c r="O1"/>
      <c r="P1"/>
      <c r="Q1"/>
      <c r="R1"/>
      <c r="S1"/>
      <c r="T1"/>
      <c r="U1"/>
      <c r="V1"/>
      <c r="W1"/>
    </row>
    <row r="2" spans="1:81" s="58" customFormat="1" ht="21" customHeight="1" x14ac:dyDescent="0.15">
      <c r="A2" s="83"/>
      <c r="B2" s="21" t="s">
        <v>520</v>
      </c>
      <c r="C2" s="94"/>
      <c r="D2" s="94"/>
      <c r="E2" s="94"/>
      <c r="F2" s="107"/>
      <c r="G2" s="107"/>
      <c r="H2" s="107"/>
      <c r="I2" s="96"/>
      <c r="J2" s="96"/>
      <c r="K2" s="96"/>
      <c r="L2" s="96"/>
      <c r="M2" s="83"/>
      <c r="N2" s="83"/>
      <c r="O2" s="197"/>
      <c r="P2" s="197"/>
      <c r="Q2" s="197"/>
      <c r="R2" s="197"/>
      <c r="S2" s="197"/>
      <c r="T2" s="197"/>
      <c r="U2" s="197"/>
      <c r="V2" s="83"/>
      <c r="W2" s="83"/>
    </row>
    <row r="3" spans="1:81" s="58" customFormat="1" ht="21" customHeight="1" x14ac:dyDescent="0.15">
      <c r="A3" s="83"/>
      <c r="B3" s="21" t="s">
        <v>224</v>
      </c>
      <c r="C3" s="94"/>
      <c r="D3" s="94"/>
      <c r="E3" s="94"/>
      <c r="F3" s="107"/>
      <c r="G3" s="107"/>
      <c r="H3" s="107"/>
      <c r="I3" s="96"/>
      <c r="J3" s="96"/>
      <c r="K3" s="96"/>
      <c r="L3" s="96"/>
      <c r="M3" s="83"/>
      <c r="N3" s="83"/>
      <c r="O3" s="197"/>
      <c r="P3" s="197"/>
      <c r="Q3" s="197"/>
      <c r="R3" s="197"/>
      <c r="S3" s="197"/>
      <c r="T3" s="197"/>
      <c r="U3" s="197"/>
      <c r="V3" s="83"/>
      <c r="W3" s="83"/>
    </row>
    <row r="4" spans="1:81" ht="21" customHeight="1" x14ac:dyDescent="0.15">
      <c r="A4" s="40" t="s">
        <v>225</v>
      </c>
      <c r="C4" s="86"/>
      <c r="D4" s="86"/>
      <c r="E4" s="86"/>
      <c r="G4" s="68"/>
      <c r="H4" s="68"/>
      <c r="I4" s="68"/>
      <c r="J4" s="68"/>
      <c r="K4" s="68"/>
      <c r="L4" s="68"/>
      <c r="R4" s="54"/>
    </row>
    <row r="5" spans="1:81" s="58" customFormat="1" ht="24.75" customHeight="1" x14ac:dyDescent="0.15">
      <c r="A5" s="14"/>
      <c r="B5" s="88" t="s">
        <v>64</v>
      </c>
      <c r="C5" s="1425" t="s">
        <v>65</v>
      </c>
      <c r="D5" s="1426"/>
      <c r="E5" s="1427"/>
      <c r="F5" s="1052" t="s">
        <v>66</v>
      </c>
      <c r="G5" s="1424"/>
      <c r="H5" s="1053"/>
      <c r="I5" s="1052" t="s">
        <v>67</v>
      </c>
      <c r="J5" s="1424"/>
      <c r="K5" s="1424"/>
      <c r="L5" s="1053"/>
      <c r="N5" s="1537" t="s">
        <v>226</v>
      </c>
      <c r="O5" s="1538"/>
      <c r="P5" s="1538"/>
      <c r="Q5" s="1538"/>
      <c r="R5" s="1538"/>
      <c r="S5" s="1538"/>
      <c r="T5" s="1538"/>
      <c r="U5" s="1538"/>
      <c r="V5" s="1538"/>
      <c r="W5" s="1539"/>
      <c r="Z5" s="198"/>
      <c r="AA5" s="199"/>
      <c r="AB5" s="199"/>
      <c r="AC5" s="199"/>
      <c r="AD5" s="199"/>
      <c r="AE5" s="200"/>
      <c r="AF5" s="200"/>
      <c r="AG5" s="200"/>
      <c r="AH5" s="200"/>
    </row>
    <row r="6" spans="1:81" s="58" customFormat="1" ht="12" customHeight="1" x14ac:dyDescent="0.15">
      <c r="A6" s="89"/>
      <c r="B6" s="1127" t="s">
        <v>35</v>
      </c>
      <c r="C6" s="1137"/>
      <c r="D6" s="1137"/>
      <c r="E6" s="1137"/>
      <c r="F6" s="1138"/>
      <c r="G6" s="1139"/>
      <c r="H6" s="90"/>
      <c r="I6" s="1132">
        <f t="shared" ref="I6:I11" si="0">INT(C6*F6/10)</f>
        <v>0</v>
      </c>
      <c r="J6" s="1132"/>
      <c r="K6" s="1132"/>
      <c r="L6" s="1132"/>
      <c r="N6" s="1540"/>
      <c r="O6" s="1541"/>
      <c r="P6" s="1541"/>
      <c r="Q6" s="1541"/>
      <c r="R6" s="1541"/>
      <c r="S6" s="1541"/>
      <c r="T6" s="1541"/>
      <c r="U6" s="1541"/>
      <c r="V6" s="1541"/>
      <c r="W6" s="1542"/>
      <c r="Z6" s="198"/>
      <c r="AA6" s="199"/>
      <c r="AB6" s="199"/>
      <c r="AC6" s="199"/>
      <c r="AD6" s="199"/>
      <c r="AE6" s="200"/>
      <c r="AF6" s="200"/>
      <c r="AG6" s="200"/>
      <c r="AH6" s="200"/>
    </row>
    <row r="7" spans="1:81" s="58" customFormat="1" ht="30" customHeight="1" x14ac:dyDescent="0.15">
      <c r="A7" s="89"/>
      <c r="B7" s="1128"/>
      <c r="C7" s="1457">
        <v>0</v>
      </c>
      <c r="D7" s="1458"/>
      <c r="E7" s="1459"/>
      <c r="F7" s="1174"/>
      <c r="G7" s="1175"/>
      <c r="H7" s="201" t="s">
        <v>69</v>
      </c>
      <c r="I7" s="1214">
        <f t="shared" si="0"/>
        <v>0</v>
      </c>
      <c r="J7" s="1215"/>
      <c r="K7" s="1215"/>
      <c r="L7" s="1161"/>
      <c r="N7" s="1540"/>
      <c r="O7" s="1541"/>
      <c r="P7" s="1541"/>
      <c r="Q7" s="1541"/>
      <c r="R7" s="1541"/>
      <c r="S7" s="1541"/>
      <c r="T7" s="1541"/>
      <c r="U7" s="1541"/>
      <c r="V7" s="1541"/>
      <c r="W7" s="1542"/>
      <c r="Z7" s="202"/>
      <c r="AA7" s="202"/>
      <c r="AB7" s="202"/>
      <c r="AC7" s="202"/>
      <c r="AD7" s="202"/>
      <c r="AE7" s="202"/>
      <c r="AF7" s="202"/>
      <c r="AG7" s="202"/>
      <c r="AH7" s="202"/>
    </row>
    <row r="8" spans="1:81" s="58" customFormat="1" ht="12" customHeight="1" x14ac:dyDescent="0.15">
      <c r="A8" s="89"/>
      <c r="B8" s="1127" t="s">
        <v>70</v>
      </c>
      <c r="C8" s="1137"/>
      <c r="D8" s="1137"/>
      <c r="E8" s="1137"/>
      <c r="F8" s="1138"/>
      <c r="G8" s="1139"/>
      <c r="H8" s="90"/>
      <c r="I8" s="1132">
        <f t="shared" si="0"/>
        <v>0</v>
      </c>
      <c r="J8" s="1132"/>
      <c r="K8" s="1132"/>
      <c r="L8" s="1132"/>
      <c r="N8" s="1540"/>
      <c r="O8" s="1541"/>
      <c r="P8" s="1541"/>
      <c r="Q8" s="1541"/>
      <c r="R8" s="1541"/>
      <c r="S8" s="1541"/>
      <c r="T8" s="1541"/>
      <c r="U8" s="1541"/>
      <c r="V8" s="1541"/>
      <c r="W8" s="1542"/>
      <c r="Z8" s="198"/>
      <c r="AA8" s="199"/>
      <c r="AB8" s="199"/>
      <c r="AC8" s="199"/>
      <c r="AD8" s="199"/>
      <c r="AE8" s="200"/>
      <c r="AF8" s="200"/>
      <c r="AG8" s="200"/>
      <c r="AH8" s="200"/>
    </row>
    <row r="9" spans="1:81" s="58" customFormat="1" ht="24.75" customHeight="1" x14ac:dyDescent="0.15">
      <c r="A9" s="89"/>
      <c r="B9" s="1128"/>
      <c r="C9" s="1457">
        <v>0</v>
      </c>
      <c r="D9" s="1458"/>
      <c r="E9" s="1459"/>
      <c r="F9" s="1174"/>
      <c r="G9" s="1175"/>
      <c r="H9" s="201" t="s">
        <v>69</v>
      </c>
      <c r="I9" s="1214">
        <f t="shared" si="0"/>
        <v>0</v>
      </c>
      <c r="J9" s="1215"/>
      <c r="K9" s="1215"/>
      <c r="L9" s="1161"/>
      <c r="N9" s="1540"/>
      <c r="O9" s="1541"/>
      <c r="P9" s="1541"/>
      <c r="Q9" s="1541"/>
      <c r="R9" s="1541"/>
      <c r="S9" s="1541"/>
      <c r="T9" s="1541"/>
      <c r="U9" s="1541"/>
      <c r="V9" s="1541"/>
      <c r="W9" s="1542"/>
      <c r="Z9" s="202"/>
      <c r="AA9" s="202"/>
      <c r="AB9" s="202"/>
      <c r="AC9" s="202"/>
      <c r="AD9" s="202"/>
      <c r="AE9" s="202"/>
      <c r="AF9" s="202"/>
      <c r="AG9" s="202"/>
      <c r="AH9" s="202"/>
      <c r="CC9" s="58">
        <v>0</v>
      </c>
    </row>
    <row r="10" spans="1:81" s="58" customFormat="1" ht="12" customHeight="1" x14ac:dyDescent="0.15">
      <c r="A10" s="89"/>
      <c r="B10" s="1127" t="s">
        <v>72</v>
      </c>
      <c r="C10" s="1137"/>
      <c r="D10" s="1137"/>
      <c r="E10" s="1137"/>
      <c r="F10" s="1138"/>
      <c r="G10" s="1139"/>
      <c r="H10" s="90"/>
      <c r="I10" s="1132">
        <f t="shared" si="0"/>
        <v>0</v>
      </c>
      <c r="J10" s="1132"/>
      <c r="K10" s="1132"/>
      <c r="L10" s="1132"/>
      <c r="N10" s="1540"/>
      <c r="O10" s="1541"/>
      <c r="P10" s="1541"/>
      <c r="Q10" s="1541"/>
      <c r="R10" s="1541"/>
      <c r="S10" s="1541"/>
      <c r="T10" s="1541"/>
      <c r="U10" s="1541"/>
      <c r="V10" s="1541"/>
      <c r="W10" s="1542"/>
      <c r="Z10" s="202"/>
      <c r="AA10" s="202"/>
      <c r="AB10" s="202"/>
      <c r="AC10" s="202"/>
      <c r="AD10" s="202"/>
      <c r="AE10" s="202"/>
      <c r="AF10" s="202"/>
      <c r="AG10" s="202"/>
      <c r="AH10" s="202"/>
    </row>
    <row r="11" spans="1:81" s="58" customFormat="1" ht="24.75" customHeight="1" thickBot="1" x14ac:dyDescent="0.2">
      <c r="A11" s="83"/>
      <c r="B11" s="1148"/>
      <c r="C11" s="1503">
        <v>0</v>
      </c>
      <c r="D11" s="1504"/>
      <c r="E11" s="1505"/>
      <c r="F11" s="1229"/>
      <c r="G11" s="1230"/>
      <c r="H11" s="203" t="s">
        <v>69</v>
      </c>
      <c r="I11" s="1506">
        <f t="shared" si="0"/>
        <v>0</v>
      </c>
      <c r="J11" s="1507"/>
      <c r="K11" s="1507"/>
      <c r="L11" s="1508"/>
      <c r="N11" s="1543"/>
      <c r="O11" s="1544"/>
      <c r="P11" s="1544"/>
      <c r="Q11" s="1544"/>
      <c r="R11" s="1544"/>
      <c r="S11" s="1544"/>
      <c r="T11" s="1544"/>
      <c r="U11" s="1544"/>
      <c r="V11" s="1544"/>
      <c r="W11" s="1545"/>
      <c r="Z11" s="202"/>
      <c r="AA11" s="202"/>
      <c r="AB11" s="202"/>
      <c r="AC11" s="202"/>
      <c r="AD11" s="202"/>
      <c r="AE11" s="202"/>
      <c r="AF11" s="202"/>
      <c r="AG11" s="202"/>
      <c r="AH11" s="202"/>
    </row>
    <row r="12" spans="1:81" s="58" customFormat="1" ht="12" customHeight="1" thickTop="1" x14ac:dyDescent="0.15">
      <c r="A12" s="83"/>
      <c r="B12" s="1490" t="s">
        <v>75</v>
      </c>
      <c r="C12" s="1428">
        <f>INT(SUM(C6,C8,C10))</f>
        <v>0</v>
      </c>
      <c r="D12" s="1429"/>
      <c r="E12" s="1429"/>
      <c r="F12" s="1500"/>
      <c r="G12" s="1501"/>
      <c r="H12" s="1502"/>
      <c r="I12" s="1438">
        <f>SUM(I6,I8,I10)</f>
        <v>0</v>
      </c>
      <c r="J12" s="1438"/>
      <c r="K12" s="1438"/>
      <c r="L12" s="1439"/>
      <c r="N12" s="202"/>
      <c r="O12" s="202"/>
      <c r="P12" s="202"/>
      <c r="Q12" s="202"/>
      <c r="R12" s="202"/>
      <c r="S12" s="202"/>
      <c r="T12" s="202"/>
      <c r="U12" s="202"/>
      <c r="V12" s="202"/>
      <c r="W12" s="83"/>
      <c r="Z12" s="202"/>
      <c r="AA12" s="202"/>
      <c r="AB12" s="202"/>
      <c r="AC12" s="202"/>
      <c r="AD12" s="202"/>
      <c r="AE12" s="202"/>
      <c r="AF12" s="202"/>
      <c r="AG12" s="202"/>
      <c r="AH12" s="202"/>
    </row>
    <row r="13" spans="1:81" s="58" customFormat="1" ht="27" customHeight="1" x14ac:dyDescent="0.15">
      <c r="A13" s="83"/>
      <c r="B13" s="1128"/>
      <c r="C13" s="1440">
        <f>INT(SUM(C7,C9,C11))</f>
        <v>0</v>
      </c>
      <c r="D13" s="1441"/>
      <c r="E13" s="1442"/>
      <c r="F13" s="1434"/>
      <c r="G13" s="1435"/>
      <c r="H13" s="1436"/>
      <c r="I13" s="1214">
        <f>SUM(I7,I9,I11)</f>
        <v>0</v>
      </c>
      <c r="J13" s="1215"/>
      <c r="K13" s="1215"/>
      <c r="L13" s="1161"/>
      <c r="N13" s="202"/>
      <c r="O13" s="202"/>
      <c r="P13" s="202"/>
      <c r="Q13" s="202"/>
      <c r="R13" s="202"/>
      <c r="S13" s="202"/>
      <c r="T13" s="202"/>
      <c r="U13" s="202"/>
      <c r="V13" s="202"/>
      <c r="Z13" s="202"/>
      <c r="AA13" s="202"/>
      <c r="AB13" s="202"/>
      <c r="AC13" s="202"/>
      <c r="AD13" s="202"/>
      <c r="AE13" s="202"/>
      <c r="AF13" s="202"/>
      <c r="AG13" s="202"/>
      <c r="AH13" s="202"/>
    </row>
    <row r="14" spans="1:81" s="58" customFormat="1" ht="11.25" customHeight="1" x14ac:dyDescent="0.15">
      <c r="A14" s="83"/>
      <c r="B14" s="12"/>
      <c r="C14" s="204"/>
      <c r="D14" s="204"/>
      <c r="E14" s="204"/>
      <c r="F14" s="107"/>
      <c r="G14" s="107"/>
      <c r="H14" s="107"/>
      <c r="I14" s="96"/>
      <c r="J14" s="96"/>
      <c r="K14" s="96"/>
      <c r="L14" s="96"/>
    </row>
    <row r="15" spans="1:81" s="58" customFormat="1" ht="23.25" customHeight="1" x14ac:dyDescent="0.15">
      <c r="A15" s="83"/>
      <c r="B15" s="959" t="s">
        <v>227</v>
      </c>
      <c r="C15" s="1248"/>
      <c r="D15" s="960"/>
      <c r="E15" s="959" t="s">
        <v>228</v>
      </c>
      <c r="F15" s="1248"/>
      <c r="G15" s="1248"/>
      <c r="H15" s="1248"/>
      <c r="I15" s="1248"/>
      <c r="J15" s="1248"/>
      <c r="K15" s="1248"/>
      <c r="L15" s="960"/>
      <c r="N15" s="205"/>
      <c r="O15" s="205"/>
      <c r="P15" s="205"/>
      <c r="Q15" s="205"/>
      <c r="R15" s="205"/>
      <c r="S15" s="205"/>
      <c r="T15" s="205"/>
      <c r="U15" s="205"/>
      <c r="V15" s="205"/>
    </row>
    <row r="16" spans="1:81" s="58" customFormat="1" ht="23.25" customHeight="1" x14ac:dyDescent="0.15">
      <c r="A16" s="83"/>
      <c r="B16" s="1527">
        <v>0</v>
      </c>
      <c r="C16" s="1528"/>
      <c r="D16" s="1529"/>
      <c r="E16" s="1530"/>
      <c r="F16" s="1531"/>
      <c r="G16" s="1531"/>
      <c r="H16" s="1531"/>
      <c r="I16" s="1531"/>
      <c r="J16" s="1531"/>
      <c r="K16" s="1531"/>
      <c r="L16" s="1532"/>
      <c r="N16" s="205"/>
      <c r="O16" s="205"/>
      <c r="P16" s="205"/>
      <c r="Q16" s="205"/>
      <c r="R16" s="205"/>
      <c r="S16" s="205"/>
      <c r="T16" s="205"/>
      <c r="U16" s="205"/>
      <c r="V16" s="205"/>
    </row>
    <row r="17" spans="1:35" s="58" customFormat="1" ht="16.5" customHeight="1" x14ac:dyDescent="0.15">
      <c r="A17" s="83"/>
      <c r="B17" s="12"/>
      <c r="C17" s="204"/>
      <c r="D17" s="204"/>
      <c r="E17" s="204"/>
      <c r="F17" s="107"/>
      <c r="G17" s="107"/>
      <c r="H17" s="107"/>
      <c r="I17" s="96"/>
      <c r="J17" s="96"/>
      <c r="K17" s="96"/>
      <c r="L17" s="96"/>
      <c r="N17" s="157"/>
      <c r="O17" s="157"/>
      <c r="P17" s="157"/>
      <c r="Q17" s="157"/>
      <c r="R17" s="157"/>
      <c r="S17" s="157"/>
      <c r="T17" s="157"/>
      <c r="U17" s="157"/>
      <c r="V17" s="157"/>
    </row>
    <row r="18" spans="1:35" ht="18.75" customHeight="1" x14ac:dyDescent="0.15">
      <c r="A18" s="40" t="s">
        <v>229</v>
      </c>
      <c r="C18" s="68"/>
      <c r="D18" s="68"/>
      <c r="E18" s="68"/>
      <c r="G18" s="68"/>
      <c r="H18" s="68"/>
      <c r="I18" s="68"/>
      <c r="J18" s="68"/>
      <c r="K18" s="68"/>
      <c r="L18" s="68"/>
    </row>
    <row r="19" spans="1:35" ht="16.5" customHeight="1" x14ac:dyDescent="0.15">
      <c r="A19" s="85"/>
      <c r="B19" s="206" t="s">
        <v>230</v>
      </c>
      <c r="C19" s="68"/>
      <c r="D19" s="68"/>
      <c r="E19" s="68"/>
      <c r="G19" s="68"/>
      <c r="H19" s="68"/>
      <c r="I19" s="68"/>
      <c r="J19" s="68"/>
      <c r="K19" s="68"/>
      <c r="L19" s="68"/>
    </row>
    <row r="20" spans="1:35" ht="18.75" customHeight="1" x14ac:dyDescent="0.15">
      <c r="A20" s="85"/>
      <c r="B20" s="355" t="s">
        <v>534</v>
      </c>
      <c r="C20" s="68"/>
      <c r="D20" s="68"/>
      <c r="E20" s="68"/>
      <c r="G20" s="68"/>
      <c r="H20" s="68"/>
      <c r="I20" s="68"/>
      <c r="J20" s="68"/>
      <c r="K20" s="68"/>
      <c r="L20" s="68"/>
      <c r="Q20" s="356" t="s">
        <v>535</v>
      </c>
    </row>
    <row r="21" spans="1:35" ht="21.75" customHeight="1" x14ac:dyDescent="0.15">
      <c r="A21" s="85"/>
      <c r="B21" s="1533" t="s">
        <v>231</v>
      </c>
      <c r="C21" s="1534"/>
      <c r="D21" s="1534"/>
      <c r="E21" s="1534"/>
      <c r="F21" s="1534"/>
      <c r="G21" s="1534"/>
      <c r="H21" s="1534"/>
      <c r="I21" s="1534"/>
      <c r="J21" s="1534"/>
      <c r="K21" s="1535"/>
      <c r="L21" s="1536" t="s">
        <v>545</v>
      </c>
      <c r="M21" s="1536"/>
      <c r="N21" s="1536"/>
      <c r="O21" s="1536"/>
      <c r="P21" s="1536"/>
      <c r="Q21" s="1526" t="s">
        <v>546</v>
      </c>
      <c r="R21" s="1526"/>
      <c r="S21" s="1526"/>
      <c r="T21" s="1526"/>
      <c r="U21" s="1526"/>
    </row>
    <row r="22" spans="1:35" ht="21.75" customHeight="1" x14ac:dyDescent="0.15">
      <c r="A22" s="85"/>
      <c r="B22" s="1518" t="s">
        <v>232</v>
      </c>
      <c r="C22" s="1519"/>
      <c r="D22" s="1519"/>
      <c r="E22" s="1519"/>
      <c r="F22" s="1519"/>
      <c r="G22" s="1519"/>
      <c r="H22" s="1519"/>
      <c r="I22" s="1519"/>
      <c r="J22" s="1519"/>
      <c r="K22" s="1520"/>
      <c r="L22" s="1521"/>
      <c r="M22" s="1521"/>
      <c r="N22" s="1521"/>
      <c r="O22" s="1521"/>
      <c r="P22" s="1521"/>
      <c r="Q22" s="1521"/>
      <c r="R22" s="1521"/>
      <c r="S22" s="1521"/>
      <c r="T22" s="1521"/>
      <c r="U22" s="1521"/>
    </row>
    <row r="23" spans="1:35" ht="21.75" customHeight="1" x14ac:dyDescent="0.15">
      <c r="A23" s="85"/>
      <c r="B23" s="1518" t="s">
        <v>536</v>
      </c>
      <c r="C23" s="1519"/>
      <c r="D23" s="1519"/>
      <c r="E23" s="1519"/>
      <c r="F23" s="1519"/>
      <c r="G23" s="1519"/>
      <c r="H23" s="1519"/>
      <c r="I23" s="1519"/>
      <c r="J23" s="1519"/>
      <c r="K23" s="1520"/>
      <c r="L23" s="1521"/>
      <c r="M23" s="1521"/>
      <c r="N23" s="1521"/>
      <c r="O23" s="1521"/>
      <c r="P23" s="1521"/>
      <c r="Q23" s="1521"/>
      <c r="R23" s="1521"/>
      <c r="S23" s="1521"/>
      <c r="T23" s="1521"/>
      <c r="U23" s="1521"/>
    </row>
    <row r="24" spans="1:35" ht="21.75" customHeight="1" x14ac:dyDescent="0.15">
      <c r="A24" s="85"/>
      <c r="B24" s="1518" t="s">
        <v>233</v>
      </c>
      <c r="C24" s="1519"/>
      <c r="D24" s="1519"/>
      <c r="E24" s="1519"/>
      <c r="F24" s="1519"/>
      <c r="G24" s="1519"/>
      <c r="H24" s="1519"/>
      <c r="I24" s="1519"/>
      <c r="J24" s="1519"/>
      <c r="K24" s="1520"/>
      <c r="L24" s="1521"/>
      <c r="M24" s="1521"/>
      <c r="N24" s="1521"/>
      <c r="O24" s="1521"/>
      <c r="P24" s="1521"/>
      <c r="Q24" s="1521"/>
      <c r="R24" s="1521"/>
      <c r="S24" s="1521"/>
      <c r="T24" s="1521"/>
      <c r="U24" s="1521"/>
    </row>
    <row r="25" spans="1:35" ht="21.75" customHeight="1" x14ac:dyDescent="0.15">
      <c r="A25" s="85"/>
      <c r="B25" s="1518" t="s">
        <v>234</v>
      </c>
      <c r="C25" s="1519"/>
      <c r="D25" s="1519"/>
      <c r="E25" s="1519"/>
      <c r="F25" s="1519"/>
      <c r="G25" s="1519"/>
      <c r="H25" s="1519"/>
      <c r="I25" s="1519"/>
      <c r="J25" s="1519"/>
      <c r="K25" s="1520"/>
      <c r="L25" s="1521"/>
      <c r="M25" s="1521"/>
      <c r="N25" s="1521"/>
      <c r="O25" s="1521"/>
      <c r="P25" s="1521"/>
      <c r="Q25" s="1521"/>
      <c r="R25" s="1521"/>
      <c r="S25" s="1521"/>
      <c r="T25" s="1521"/>
      <c r="U25" s="1521"/>
    </row>
    <row r="26" spans="1:35" ht="21.75" customHeight="1" x14ac:dyDescent="0.15">
      <c r="A26" s="85"/>
      <c r="B26" s="1518" t="s">
        <v>235</v>
      </c>
      <c r="C26" s="1519"/>
      <c r="D26" s="1519"/>
      <c r="E26" s="1519"/>
      <c r="F26" s="1519"/>
      <c r="G26" s="1519"/>
      <c r="H26" s="1519"/>
      <c r="I26" s="1519"/>
      <c r="J26" s="1519"/>
      <c r="K26" s="1520"/>
      <c r="L26" s="1521"/>
      <c r="M26" s="1521"/>
      <c r="N26" s="1521"/>
      <c r="O26" s="1521"/>
      <c r="P26" s="1521"/>
      <c r="Q26" s="1521"/>
      <c r="R26" s="1521"/>
      <c r="S26" s="1521"/>
      <c r="T26" s="1521"/>
      <c r="U26" s="1521"/>
    </row>
    <row r="27" spans="1:35" ht="21.75" customHeight="1" x14ac:dyDescent="0.15">
      <c r="A27" s="85"/>
      <c r="B27" s="1523" t="s">
        <v>475</v>
      </c>
      <c r="C27" s="1524"/>
      <c r="D27" s="1524"/>
      <c r="E27" s="1524"/>
      <c r="F27" s="1524"/>
      <c r="G27" s="1524"/>
      <c r="H27" s="1524"/>
      <c r="I27" s="1524"/>
      <c r="J27" s="1524"/>
      <c r="K27" s="1525"/>
      <c r="L27" s="1521"/>
      <c r="M27" s="1521"/>
      <c r="N27" s="1521"/>
      <c r="O27" s="1521"/>
      <c r="P27" s="1521"/>
      <c r="Q27" s="1521"/>
      <c r="R27" s="1521"/>
      <c r="S27" s="1521"/>
      <c r="T27" s="1521"/>
      <c r="U27" s="1521"/>
    </row>
    <row r="28" spans="1:35" ht="21.75" customHeight="1" x14ac:dyDescent="0.15">
      <c r="A28" s="85"/>
      <c r="B28" s="1518" t="s">
        <v>236</v>
      </c>
      <c r="C28" s="1519"/>
      <c r="D28" s="1519"/>
      <c r="E28" s="1519"/>
      <c r="F28" s="1519"/>
      <c r="G28" s="1519"/>
      <c r="H28" s="1519"/>
      <c r="I28" s="1519"/>
      <c r="J28" s="1519"/>
      <c r="K28" s="1520"/>
      <c r="L28" s="1521"/>
      <c r="M28" s="1521"/>
      <c r="N28" s="1521"/>
      <c r="O28" s="1521"/>
      <c r="P28" s="1521"/>
      <c r="Q28" s="1521"/>
      <c r="R28" s="1521"/>
      <c r="S28" s="1521"/>
      <c r="T28" s="1521"/>
      <c r="U28" s="1521"/>
    </row>
    <row r="29" spans="1:35" ht="21.75" customHeight="1" x14ac:dyDescent="0.15">
      <c r="A29" s="85"/>
      <c r="B29" s="1518" t="s">
        <v>237</v>
      </c>
      <c r="C29" s="1519"/>
      <c r="D29" s="1519"/>
      <c r="E29" s="1519"/>
      <c r="F29" s="1519"/>
      <c r="G29" s="1519"/>
      <c r="H29" s="1519"/>
      <c r="I29" s="1519"/>
      <c r="J29" s="1519"/>
      <c r="K29" s="1520"/>
      <c r="L29" s="1522"/>
      <c r="M29" s="1522"/>
      <c r="N29" s="1522"/>
      <c r="O29" s="1522"/>
      <c r="P29" s="1522"/>
      <c r="Q29" s="1522"/>
      <c r="R29" s="1522"/>
      <c r="S29" s="1522"/>
      <c r="T29" s="1522"/>
      <c r="U29" s="1522"/>
    </row>
    <row r="30" spans="1:35" ht="21.75" customHeight="1" x14ac:dyDescent="0.15">
      <c r="A30" s="85"/>
      <c r="L30" s="68"/>
    </row>
    <row r="31" spans="1:35" s="58" customFormat="1" ht="24.75" customHeight="1" x14ac:dyDescent="0.15">
      <c r="A31" s="14"/>
      <c r="B31" s="88" t="s">
        <v>64</v>
      </c>
      <c r="C31" s="1425" t="s">
        <v>65</v>
      </c>
      <c r="D31" s="1426"/>
      <c r="E31" s="1427"/>
      <c r="F31" s="1052" t="s">
        <v>66</v>
      </c>
      <c r="G31" s="1424"/>
      <c r="H31" s="1053"/>
      <c r="I31" s="1052" t="s">
        <v>67</v>
      </c>
      <c r="J31" s="1424"/>
      <c r="K31" s="1424"/>
      <c r="L31" s="1053"/>
      <c r="N31" s="1509" t="s">
        <v>547</v>
      </c>
      <c r="O31" s="1510"/>
      <c r="P31" s="1510"/>
      <c r="Q31" s="1510"/>
      <c r="R31" s="1510"/>
      <c r="S31" s="1510"/>
      <c r="T31" s="1510"/>
      <c r="U31" s="1510"/>
      <c r="V31" s="1510"/>
      <c r="W31" s="1511"/>
      <c r="Z31" s="199"/>
      <c r="AA31" s="199"/>
      <c r="AB31" s="199"/>
      <c r="AC31" s="199"/>
      <c r="AD31" s="199"/>
      <c r="AE31" s="199"/>
      <c r="AF31" s="199"/>
      <c r="AG31" s="199"/>
      <c r="AH31" s="199"/>
      <c r="AI31" s="199"/>
    </row>
    <row r="32" spans="1:35" s="58" customFormat="1" ht="12" customHeight="1" x14ac:dyDescent="0.15">
      <c r="A32" s="89"/>
      <c r="B32" s="1127" t="s">
        <v>35</v>
      </c>
      <c r="C32" s="1137"/>
      <c r="D32" s="1137"/>
      <c r="E32" s="1137"/>
      <c r="F32" s="1138"/>
      <c r="G32" s="1139"/>
      <c r="H32" s="90"/>
      <c r="I32" s="1132">
        <f t="shared" ref="I32:I37" si="1">INT(C32*F32/10)</f>
        <v>0</v>
      </c>
      <c r="J32" s="1132"/>
      <c r="K32" s="1132"/>
      <c r="L32" s="1132"/>
      <c r="N32" s="1512"/>
      <c r="O32" s="1513"/>
      <c r="P32" s="1513"/>
      <c r="Q32" s="1513"/>
      <c r="R32" s="1513"/>
      <c r="S32" s="1513"/>
      <c r="T32" s="1513"/>
      <c r="U32" s="1513"/>
      <c r="V32" s="1513"/>
      <c r="W32" s="1514"/>
      <c r="Z32" s="199"/>
      <c r="AA32" s="199"/>
      <c r="AB32" s="199"/>
      <c r="AC32" s="199"/>
      <c r="AD32" s="199"/>
      <c r="AE32" s="199"/>
      <c r="AF32" s="199"/>
      <c r="AG32" s="199"/>
      <c r="AH32" s="199"/>
      <c r="AI32" s="199"/>
    </row>
    <row r="33" spans="1:35" s="58" customFormat="1" ht="24.75" customHeight="1" x14ac:dyDescent="0.15">
      <c r="A33" s="89"/>
      <c r="B33" s="1128"/>
      <c r="C33" s="1457">
        <v>0</v>
      </c>
      <c r="D33" s="1458"/>
      <c r="E33" s="1459"/>
      <c r="F33" s="1174"/>
      <c r="G33" s="1175"/>
      <c r="H33" s="201" t="s">
        <v>69</v>
      </c>
      <c r="I33" s="1214">
        <f t="shared" si="1"/>
        <v>0</v>
      </c>
      <c r="J33" s="1215"/>
      <c r="K33" s="1215"/>
      <c r="L33" s="1161"/>
      <c r="N33" s="1512"/>
      <c r="O33" s="1513"/>
      <c r="P33" s="1513"/>
      <c r="Q33" s="1513"/>
      <c r="R33" s="1513"/>
      <c r="S33" s="1513"/>
      <c r="T33" s="1513"/>
      <c r="U33" s="1513"/>
      <c r="V33" s="1513"/>
      <c r="W33" s="1514"/>
      <c r="Z33" s="199"/>
      <c r="AA33" s="199"/>
      <c r="AB33" s="199"/>
      <c r="AC33" s="199"/>
      <c r="AD33" s="199"/>
      <c r="AE33" s="199"/>
      <c r="AF33" s="199"/>
      <c r="AG33" s="199"/>
      <c r="AH33" s="199"/>
      <c r="AI33" s="199"/>
    </row>
    <row r="34" spans="1:35" s="58" customFormat="1" ht="12" customHeight="1" x14ac:dyDescent="0.15">
      <c r="A34" s="89"/>
      <c r="B34" s="1127" t="s">
        <v>70</v>
      </c>
      <c r="C34" s="1137"/>
      <c r="D34" s="1137"/>
      <c r="E34" s="1137"/>
      <c r="F34" s="1138"/>
      <c r="G34" s="1139"/>
      <c r="H34" s="90"/>
      <c r="I34" s="1132">
        <f t="shared" si="1"/>
        <v>0</v>
      </c>
      <c r="J34" s="1132"/>
      <c r="K34" s="1132"/>
      <c r="L34" s="1132"/>
      <c r="N34" s="1512"/>
      <c r="O34" s="1513"/>
      <c r="P34" s="1513"/>
      <c r="Q34" s="1513"/>
      <c r="R34" s="1513"/>
      <c r="S34" s="1513"/>
      <c r="T34" s="1513"/>
      <c r="U34" s="1513"/>
      <c r="V34" s="1513"/>
      <c r="W34" s="1514"/>
      <c r="Z34" s="199"/>
      <c r="AA34" s="199"/>
      <c r="AB34" s="199"/>
      <c r="AC34" s="199"/>
      <c r="AD34" s="199"/>
      <c r="AE34" s="199"/>
      <c r="AF34" s="199"/>
      <c r="AG34" s="199"/>
      <c r="AH34" s="199"/>
      <c r="AI34" s="199"/>
    </row>
    <row r="35" spans="1:35" s="58" customFormat="1" ht="24.75" customHeight="1" x14ac:dyDescent="0.15">
      <c r="A35" s="89"/>
      <c r="B35" s="1128"/>
      <c r="C35" s="1457">
        <v>0</v>
      </c>
      <c r="D35" s="1458"/>
      <c r="E35" s="1459"/>
      <c r="F35" s="1174"/>
      <c r="G35" s="1175"/>
      <c r="H35" s="201" t="s">
        <v>69</v>
      </c>
      <c r="I35" s="1214">
        <f t="shared" si="1"/>
        <v>0</v>
      </c>
      <c r="J35" s="1215"/>
      <c r="K35" s="1215"/>
      <c r="L35" s="1161"/>
      <c r="N35" s="1512"/>
      <c r="O35" s="1513"/>
      <c r="P35" s="1513"/>
      <c r="Q35" s="1513"/>
      <c r="R35" s="1513"/>
      <c r="S35" s="1513"/>
      <c r="T35" s="1513"/>
      <c r="U35" s="1513"/>
      <c r="V35" s="1513"/>
      <c r="W35" s="1514"/>
      <c r="Z35" s="199"/>
      <c r="AA35" s="199"/>
      <c r="AB35" s="199"/>
      <c r="AC35" s="199"/>
      <c r="AD35" s="199"/>
      <c r="AE35" s="199"/>
      <c r="AF35" s="199"/>
      <c r="AG35" s="199"/>
      <c r="AH35" s="199"/>
      <c r="AI35" s="199"/>
    </row>
    <row r="36" spans="1:35" s="58" customFormat="1" ht="12" customHeight="1" x14ac:dyDescent="0.15">
      <c r="A36" s="89"/>
      <c r="B36" s="1127" t="s">
        <v>72</v>
      </c>
      <c r="C36" s="1137"/>
      <c r="D36" s="1137"/>
      <c r="E36" s="1137"/>
      <c r="F36" s="1138"/>
      <c r="G36" s="1139"/>
      <c r="H36" s="90"/>
      <c r="I36" s="1132">
        <f t="shared" si="1"/>
        <v>0</v>
      </c>
      <c r="J36" s="1132"/>
      <c r="K36" s="1132"/>
      <c r="L36" s="1132"/>
      <c r="N36" s="1512"/>
      <c r="O36" s="1513"/>
      <c r="P36" s="1513"/>
      <c r="Q36" s="1513"/>
      <c r="R36" s="1513"/>
      <c r="S36" s="1513"/>
      <c r="T36" s="1513"/>
      <c r="U36" s="1513"/>
      <c r="V36" s="1513"/>
      <c r="W36" s="1514"/>
      <c r="Z36" s="199"/>
      <c r="AA36" s="199"/>
      <c r="AB36" s="199"/>
      <c r="AC36" s="199"/>
      <c r="AD36" s="199"/>
      <c r="AE36" s="199"/>
      <c r="AF36" s="199"/>
      <c r="AG36" s="199"/>
      <c r="AH36" s="199"/>
      <c r="AI36" s="199"/>
    </row>
    <row r="37" spans="1:35" s="58" customFormat="1" ht="24.75" customHeight="1" thickBot="1" x14ac:dyDescent="0.2">
      <c r="A37" s="83"/>
      <c r="B37" s="1148"/>
      <c r="C37" s="1503">
        <v>0</v>
      </c>
      <c r="D37" s="1504"/>
      <c r="E37" s="1505"/>
      <c r="F37" s="1229"/>
      <c r="G37" s="1230"/>
      <c r="H37" s="203" t="s">
        <v>69</v>
      </c>
      <c r="I37" s="1506">
        <f t="shared" si="1"/>
        <v>0</v>
      </c>
      <c r="J37" s="1507"/>
      <c r="K37" s="1507"/>
      <c r="L37" s="1508"/>
      <c r="N37" s="1515"/>
      <c r="O37" s="1516"/>
      <c r="P37" s="1516"/>
      <c r="Q37" s="1516"/>
      <c r="R37" s="1516"/>
      <c r="S37" s="1516"/>
      <c r="T37" s="1516"/>
      <c r="U37" s="1516"/>
      <c r="V37" s="1516"/>
      <c r="W37" s="1517"/>
      <c r="Z37" s="199"/>
      <c r="AA37" s="199"/>
      <c r="AB37" s="199"/>
      <c r="AC37" s="199"/>
      <c r="AD37" s="199"/>
      <c r="AE37" s="199"/>
      <c r="AF37" s="199"/>
      <c r="AG37" s="199"/>
      <c r="AH37" s="199"/>
      <c r="AI37" s="199"/>
    </row>
    <row r="38" spans="1:35" s="58" customFormat="1" ht="12" customHeight="1" thickTop="1" x14ac:dyDescent="0.15">
      <c r="A38" s="83"/>
      <c r="B38" s="1490" t="s">
        <v>75</v>
      </c>
      <c r="C38" s="1428">
        <f>INT(SUM(C32,C34,C36))</f>
        <v>0</v>
      </c>
      <c r="D38" s="1429"/>
      <c r="E38" s="1429"/>
      <c r="F38" s="1500"/>
      <c r="G38" s="1501"/>
      <c r="H38" s="1502"/>
      <c r="I38" s="1438">
        <f>SUM(I32,I34,I36)</f>
        <v>0</v>
      </c>
      <c r="J38" s="1438"/>
      <c r="K38" s="1438"/>
      <c r="L38" s="1439"/>
      <c r="N38" s="199"/>
      <c r="O38" s="199"/>
      <c r="P38" s="199"/>
      <c r="Q38" s="199"/>
      <c r="R38" s="199"/>
      <c r="S38" s="199"/>
      <c r="T38" s="199"/>
      <c r="U38" s="199"/>
      <c r="V38" s="199"/>
      <c r="W38" s="199"/>
      <c r="Z38" s="199"/>
      <c r="AA38" s="199"/>
      <c r="AB38" s="199"/>
      <c r="AC38" s="199"/>
      <c r="AD38" s="199"/>
      <c r="AE38" s="199"/>
      <c r="AF38" s="199"/>
      <c r="AG38" s="199"/>
      <c r="AH38" s="199"/>
      <c r="AI38" s="199"/>
    </row>
    <row r="39" spans="1:35" s="58" customFormat="1" ht="24.75" customHeight="1" x14ac:dyDescent="0.15">
      <c r="A39" s="83"/>
      <c r="B39" s="1128"/>
      <c r="C39" s="1440">
        <f>INT(SUM(C33,C35,C37))</f>
        <v>0</v>
      </c>
      <c r="D39" s="1441"/>
      <c r="E39" s="1442"/>
      <c r="F39" s="1434"/>
      <c r="G39" s="1435"/>
      <c r="H39" s="1436"/>
      <c r="I39" s="1214">
        <f>SUM(I33,I35,I37)</f>
        <v>0</v>
      </c>
      <c r="J39" s="1215"/>
      <c r="K39" s="1215"/>
      <c r="L39" s="1161"/>
      <c r="N39" s="199"/>
      <c r="O39" s="199"/>
      <c r="P39" s="199"/>
      <c r="Q39" s="199"/>
      <c r="R39" s="199"/>
      <c r="S39" s="199"/>
      <c r="T39" s="199"/>
      <c r="U39" s="199"/>
      <c r="V39" s="199"/>
      <c r="W39" s="199"/>
      <c r="Z39" s="199"/>
      <c r="AA39" s="199"/>
      <c r="AB39" s="199"/>
      <c r="AC39" s="199"/>
      <c r="AD39" s="199"/>
      <c r="AE39" s="199"/>
      <c r="AF39" s="199"/>
      <c r="AG39" s="199"/>
      <c r="AH39" s="199"/>
      <c r="AI39" s="199"/>
    </row>
    <row r="40" spans="1:35" ht="28.5" customHeight="1" x14ac:dyDescent="0.15">
      <c r="B40" s="1491" t="s">
        <v>238</v>
      </c>
      <c r="C40" s="1491"/>
      <c r="D40" s="1491"/>
      <c r="E40" s="1491"/>
      <c r="F40" s="1491"/>
      <c r="G40" s="1491"/>
      <c r="H40" s="1491"/>
      <c r="I40" s="1491"/>
      <c r="J40" s="1491"/>
      <c r="K40" s="1491"/>
      <c r="L40" s="1491"/>
      <c r="N40" s="199"/>
      <c r="O40" s="199"/>
      <c r="P40" s="199"/>
      <c r="Q40" s="199"/>
      <c r="R40" s="199"/>
      <c r="S40" s="199"/>
      <c r="T40" s="199"/>
      <c r="U40" s="199"/>
      <c r="V40" s="199"/>
      <c r="W40" s="199"/>
      <c r="Z40" s="199"/>
      <c r="AA40" s="199"/>
      <c r="AB40" s="199"/>
      <c r="AC40" s="199"/>
      <c r="AD40" s="199"/>
      <c r="AE40" s="199"/>
      <c r="AF40" s="199"/>
      <c r="AG40" s="199"/>
      <c r="AH40" s="199"/>
      <c r="AI40" s="199"/>
    </row>
    <row r="41" spans="1:35" ht="11.25" customHeight="1" x14ac:dyDescent="0.15">
      <c r="B41" s="202"/>
      <c r="C41" s="202"/>
      <c r="D41" s="202"/>
      <c r="E41" s="202"/>
      <c r="F41" s="202"/>
      <c r="G41" s="202"/>
      <c r="H41" s="202"/>
      <c r="I41" s="202"/>
      <c r="J41" s="202"/>
      <c r="K41" s="202"/>
      <c r="L41" s="202"/>
      <c r="N41" s="199"/>
      <c r="O41" s="199"/>
      <c r="P41" s="199"/>
      <c r="Q41" s="199"/>
      <c r="R41" s="199"/>
      <c r="S41" s="199"/>
      <c r="T41" s="199"/>
      <c r="U41" s="199"/>
      <c r="V41" s="199"/>
      <c r="W41" s="199"/>
    </row>
    <row r="42" spans="1:35" ht="21" customHeight="1" x14ac:dyDescent="0.15">
      <c r="A42" s="1456" t="s">
        <v>239</v>
      </c>
      <c r="B42" s="1456"/>
      <c r="C42" s="1456"/>
      <c r="D42" s="1456"/>
      <c r="E42" s="1456"/>
      <c r="F42" s="1456"/>
      <c r="G42" s="1456"/>
      <c r="H42" s="1456"/>
      <c r="I42" s="1456"/>
      <c r="J42" s="1456"/>
      <c r="K42" s="1456"/>
      <c r="L42" s="1456"/>
      <c r="M42" s="1456"/>
      <c r="N42" s="1456"/>
      <c r="O42" s="1456"/>
      <c r="P42" s="1456"/>
      <c r="Q42" s="1456"/>
      <c r="R42" s="199"/>
      <c r="S42" s="199"/>
      <c r="T42" s="199"/>
      <c r="U42" s="199"/>
      <c r="V42" s="199"/>
      <c r="W42" s="199"/>
    </row>
    <row r="43" spans="1:35" ht="21" customHeight="1" x14ac:dyDescent="0.15">
      <c r="A43" s="85"/>
      <c r="B43" s="206" t="s">
        <v>240</v>
      </c>
      <c r="C43" s="68"/>
      <c r="D43" s="68"/>
      <c r="E43" s="68"/>
      <c r="G43" s="68"/>
      <c r="H43" s="68"/>
      <c r="I43" s="68"/>
      <c r="J43" s="68"/>
      <c r="K43" s="68"/>
      <c r="L43" s="68"/>
      <c r="P43" s="106"/>
      <c r="Q43" s="106"/>
      <c r="R43" s="106"/>
      <c r="S43" s="106"/>
      <c r="T43" s="106"/>
      <c r="U43" s="106"/>
      <c r="V43" s="106"/>
      <c r="W43" s="106"/>
    </row>
    <row r="44" spans="1:35" ht="21" customHeight="1" x14ac:dyDescent="0.15">
      <c r="A44" s="85"/>
      <c r="B44" s="104" t="s">
        <v>241</v>
      </c>
      <c r="C44" s="25"/>
      <c r="D44" s="25"/>
      <c r="E44" s="25"/>
      <c r="F44" s="207"/>
      <c r="G44" s="68"/>
      <c r="H44" s="68"/>
      <c r="I44" s="68"/>
      <c r="M44" s="1492"/>
      <c r="N44" s="1493"/>
      <c r="P44" s="301"/>
      <c r="Q44" s="301"/>
      <c r="R44" s="301"/>
      <c r="S44" s="301"/>
      <c r="T44" s="301"/>
      <c r="U44" s="301"/>
      <c r="V44" s="301"/>
      <c r="W44" s="106"/>
    </row>
    <row r="45" spans="1:35" ht="21" customHeight="1" x14ac:dyDescent="0.15">
      <c r="A45" s="85"/>
      <c r="B45" s="104" t="s">
        <v>242</v>
      </c>
      <c r="C45" s="21"/>
      <c r="D45" s="21"/>
      <c r="E45" s="21"/>
      <c r="F45" s="207"/>
      <c r="L45" s="14"/>
      <c r="M45" s="58"/>
      <c r="P45" s="302"/>
      <c r="Q45" s="302"/>
      <c r="R45" s="302"/>
      <c r="S45" s="302"/>
      <c r="T45" s="302"/>
      <c r="U45" s="302"/>
      <c r="V45" s="302"/>
      <c r="W45" s="93"/>
    </row>
    <row r="46" spans="1:35" ht="21" customHeight="1" x14ac:dyDescent="0.15">
      <c r="A46" s="85"/>
      <c r="B46" s="5" t="s">
        <v>243</v>
      </c>
      <c r="C46" s="58" t="s">
        <v>244</v>
      </c>
      <c r="D46" s="14"/>
      <c r="E46" s="14"/>
    </row>
    <row r="47" spans="1:35" s="58" customFormat="1" ht="21" customHeight="1" x14ac:dyDescent="0.15">
      <c r="A47" s="208"/>
      <c r="B47" s="209"/>
      <c r="E47" s="58" t="s">
        <v>245</v>
      </c>
      <c r="H47" s="58" t="s">
        <v>246</v>
      </c>
      <c r="I47" s="1470">
        <v>0</v>
      </c>
      <c r="J47" s="1471"/>
      <c r="K47" s="1472" t="s">
        <v>247</v>
      </c>
      <c r="L47" s="1473"/>
      <c r="M47" s="1494">
        <v>0</v>
      </c>
      <c r="N47" s="1495"/>
      <c r="O47" s="210" t="s">
        <v>248</v>
      </c>
      <c r="P47" s="1469">
        <f>I47+M47</f>
        <v>0</v>
      </c>
      <c r="Q47" s="1469"/>
      <c r="R47" s="1469"/>
      <c r="S47" s="1469"/>
      <c r="U47" s="302"/>
    </row>
    <row r="48" spans="1:35" s="58" customFormat="1" ht="21" customHeight="1" x14ac:dyDescent="0.15">
      <c r="A48" s="208"/>
      <c r="B48" s="209"/>
      <c r="E48" s="58" t="s">
        <v>249</v>
      </c>
      <c r="H48" s="58" t="s">
        <v>246</v>
      </c>
      <c r="I48" s="1470">
        <v>0</v>
      </c>
      <c r="J48" s="1471"/>
      <c r="K48" s="1472" t="s">
        <v>250</v>
      </c>
      <c r="L48" s="1473"/>
      <c r="M48" s="1494">
        <v>0</v>
      </c>
      <c r="N48" s="1495"/>
      <c r="O48" s="210" t="s">
        <v>251</v>
      </c>
      <c r="P48" s="1469">
        <f>I48+M48</f>
        <v>0</v>
      </c>
      <c r="Q48" s="1469"/>
      <c r="R48" s="1469"/>
      <c r="S48" s="1469"/>
      <c r="T48" s="83"/>
      <c r="U48" s="58" t="s">
        <v>252</v>
      </c>
      <c r="V48" s="83"/>
    </row>
    <row r="49" spans="1:35" ht="5.25" customHeight="1" x14ac:dyDescent="0.15">
      <c r="A49" s="85"/>
      <c r="B49" s="5"/>
      <c r="D49" s="58"/>
      <c r="H49" s="158"/>
      <c r="J49" s="54"/>
      <c r="K49" s="54"/>
      <c r="L49" s="211"/>
      <c r="M49" s="211"/>
      <c r="N49" s="54"/>
      <c r="O49" s="14"/>
      <c r="P49" s="54"/>
      <c r="S49" s="212"/>
      <c r="T49" s="212"/>
      <c r="U49" s="54"/>
      <c r="V49" s="83"/>
    </row>
    <row r="50" spans="1:35" s="58" customFormat="1" ht="21.75" customHeight="1" x14ac:dyDescent="0.15">
      <c r="A50" s="208"/>
      <c r="B50" s="209"/>
      <c r="E50" s="58" t="s">
        <v>75</v>
      </c>
      <c r="H50" s="58" t="s">
        <v>246</v>
      </c>
      <c r="I50" s="1466">
        <f>I47+I48</f>
        <v>0</v>
      </c>
      <c r="J50" s="1467"/>
      <c r="K50" s="1472" t="s">
        <v>250</v>
      </c>
      <c r="L50" s="1473"/>
      <c r="M50" s="1498">
        <f>M47+M48</f>
        <v>0</v>
      </c>
      <c r="N50" s="1499"/>
      <c r="O50" s="210" t="s">
        <v>251</v>
      </c>
      <c r="P50" s="1469">
        <f>I50+M50</f>
        <v>0</v>
      </c>
      <c r="Q50" s="1469"/>
      <c r="R50" s="1469"/>
      <c r="S50" s="1469"/>
      <c r="U50" s="58" t="s">
        <v>253</v>
      </c>
    </row>
    <row r="51" spans="1:35" ht="6" customHeight="1" x14ac:dyDescent="0.15">
      <c r="A51" s="85"/>
      <c r="B51" s="5"/>
      <c r="E51" s="58"/>
      <c r="H51" s="158"/>
      <c r="I51" s="211"/>
      <c r="J51" s="211"/>
      <c r="L51" s="14"/>
      <c r="M51" s="54"/>
      <c r="N51" s="212"/>
      <c r="O51" s="212"/>
      <c r="R51" s="58"/>
      <c r="U51" s="302"/>
    </row>
    <row r="52" spans="1:35" s="58" customFormat="1" ht="21.75" customHeight="1" x14ac:dyDescent="0.15">
      <c r="A52" s="208"/>
      <c r="B52" s="209" t="s">
        <v>254</v>
      </c>
      <c r="C52" s="312" t="s">
        <v>255</v>
      </c>
      <c r="D52" s="313"/>
      <c r="E52" s="313"/>
      <c r="F52" s="313"/>
      <c r="G52" s="1496" t="str">
        <f>IFERROR(P48/P50,"%")</f>
        <v>%</v>
      </c>
      <c r="H52" s="1497"/>
      <c r="J52" s="210" t="s">
        <v>256</v>
      </c>
      <c r="K52" s="213"/>
      <c r="L52" s="213"/>
      <c r="N52" s="14"/>
      <c r="R52" s="214"/>
      <c r="S52" s="214"/>
      <c r="T52" s="313"/>
      <c r="U52" s="313"/>
    </row>
    <row r="53" spans="1:35" s="58" customFormat="1" ht="18.75" customHeight="1" x14ac:dyDescent="0.15">
      <c r="A53" s="208"/>
      <c r="B53" s="104" t="s">
        <v>486</v>
      </c>
      <c r="C53" s="21"/>
      <c r="D53" s="21"/>
      <c r="E53" s="21"/>
      <c r="F53" s="104"/>
      <c r="G53" s="104"/>
      <c r="H53" s="104"/>
      <c r="I53" s="104"/>
      <c r="J53" s="104"/>
      <c r="K53" s="104"/>
      <c r="L53" s="104"/>
      <c r="M53" s="104"/>
      <c r="N53" s="104"/>
      <c r="O53" s="104"/>
    </row>
    <row r="54" spans="1:35" s="58" customFormat="1" ht="21.75" customHeight="1" x14ac:dyDescent="0.15">
      <c r="A54" s="208"/>
      <c r="C54" s="1464" t="s">
        <v>498</v>
      </c>
      <c r="D54" s="1465"/>
      <c r="E54" s="1466">
        <f>I50</f>
        <v>0</v>
      </c>
      <c r="F54" s="1467"/>
      <c r="G54" s="1474" t="s">
        <v>257</v>
      </c>
      <c r="H54" s="1475"/>
      <c r="I54" s="1475"/>
      <c r="J54" s="1475"/>
      <c r="K54" s="1475"/>
      <c r="L54" s="1475"/>
      <c r="M54" s="1475"/>
      <c r="N54" s="1475"/>
      <c r="O54" s="1475"/>
      <c r="P54" s="1475"/>
      <c r="Q54" s="1470">
        <v>0</v>
      </c>
      <c r="R54" s="1471"/>
      <c r="Y54" s="215"/>
    </row>
    <row r="55" spans="1:35" s="58" customFormat="1" ht="21.75" customHeight="1" x14ac:dyDescent="0.15">
      <c r="A55" s="208"/>
      <c r="C55" s="104" t="s">
        <v>258</v>
      </c>
      <c r="D55" s="1443" t="s">
        <v>259</v>
      </c>
      <c r="E55" s="1443"/>
      <c r="F55" s="1443"/>
      <c r="G55" s="1443"/>
      <c r="H55" s="1443"/>
      <c r="I55" s="1443"/>
      <c r="J55" s="1444"/>
      <c r="K55" s="1462">
        <f>E54+Q54</f>
        <v>0</v>
      </c>
      <c r="L55" s="1462"/>
      <c r="M55" s="1463" t="s">
        <v>260</v>
      </c>
      <c r="N55" s="1464"/>
      <c r="O55" s="1464"/>
      <c r="P55" s="1464"/>
      <c r="Q55" s="1465"/>
      <c r="R55" s="1466">
        <f>ROUNDUP(K55*0.8,0)</f>
        <v>0</v>
      </c>
      <c r="S55" s="1467"/>
      <c r="T55" s="104" t="s">
        <v>261</v>
      </c>
    </row>
    <row r="56" spans="1:35" s="58" customFormat="1" ht="21.75" customHeight="1" x14ac:dyDescent="0.15">
      <c r="A56" s="208"/>
      <c r="B56" s="216"/>
      <c r="C56" s="20" t="s">
        <v>262</v>
      </c>
      <c r="D56" s="104"/>
      <c r="E56" s="104"/>
      <c r="F56" s="217"/>
      <c r="G56" s="104"/>
      <c r="H56" s="104"/>
      <c r="I56" s="104"/>
      <c r="J56" s="104"/>
      <c r="K56" s="104"/>
      <c r="L56" s="104"/>
      <c r="M56" s="104"/>
      <c r="N56" s="104"/>
      <c r="O56" s="104"/>
      <c r="P56" s="104"/>
      <c r="Q56" s="104"/>
      <c r="R56" s="104"/>
      <c r="S56" s="104"/>
      <c r="T56" s="104"/>
      <c r="U56" s="104"/>
      <c r="V56" s="104"/>
    </row>
    <row r="57" spans="1:35" s="58" customFormat="1" ht="18.75" customHeight="1" x14ac:dyDescent="0.15">
      <c r="A57" s="208"/>
      <c r="B57" s="104" t="s">
        <v>487</v>
      </c>
      <c r="C57" s="21"/>
      <c r="D57" s="21"/>
      <c r="E57" s="21"/>
      <c r="F57" s="104"/>
      <c r="G57" s="104"/>
      <c r="H57" s="319">
        <v>0</v>
      </c>
      <c r="I57" s="1468" t="s">
        <v>496</v>
      </c>
      <c r="J57" s="1468"/>
      <c r="K57" s="1468"/>
      <c r="L57" s="1468"/>
      <c r="M57" s="1468"/>
      <c r="N57" s="1468"/>
      <c r="O57" s="1468"/>
      <c r="P57" s="1468"/>
      <c r="Q57" s="1468"/>
      <c r="R57" s="1468"/>
      <c r="S57" s="1468"/>
      <c r="T57" s="1468"/>
      <c r="U57" s="1468"/>
      <c r="V57" s="1468"/>
    </row>
    <row r="58" spans="1:35" s="58" customFormat="1" ht="18.75" customHeight="1" x14ac:dyDescent="0.15">
      <c r="A58" s="208"/>
      <c r="B58" s="21" t="s">
        <v>497</v>
      </c>
      <c r="D58" s="21"/>
      <c r="E58" s="21"/>
      <c r="F58" s="104"/>
      <c r="G58" s="104"/>
      <c r="H58" s="104"/>
      <c r="I58" s="104"/>
      <c r="J58" s="104"/>
      <c r="K58" s="104"/>
      <c r="L58" s="104"/>
      <c r="M58" s="104"/>
      <c r="N58" s="104"/>
      <c r="O58" s="104"/>
    </row>
    <row r="59" spans="1:35" s="58" customFormat="1" ht="21.75" customHeight="1" x14ac:dyDescent="0.15">
      <c r="A59" s="208"/>
      <c r="C59" s="1464" t="s">
        <v>498</v>
      </c>
      <c r="D59" s="1465"/>
      <c r="E59" s="1466">
        <f>I50</f>
        <v>0</v>
      </c>
      <c r="F59" s="1467"/>
      <c r="G59" s="1474" t="s">
        <v>257</v>
      </c>
      <c r="H59" s="1475"/>
      <c r="I59" s="1475"/>
      <c r="J59" s="1475"/>
      <c r="K59" s="1475"/>
      <c r="L59" s="1475"/>
      <c r="M59" s="1475"/>
      <c r="N59" s="1475"/>
      <c r="O59" s="1475"/>
      <c r="P59" s="1475"/>
      <c r="Q59" s="1470">
        <v>0</v>
      </c>
      <c r="R59" s="1471"/>
      <c r="Y59" s="215"/>
    </row>
    <row r="60" spans="1:35" s="58" customFormat="1" ht="21.75" customHeight="1" x14ac:dyDescent="0.15">
      <c r="A60" s="208"/>
      <c r="C60" s="104" t="s">
        <v>248</v>
      </c>
      <c r="D60" s="1443" t="s">
        <v>259</v>
      </c>
      <c r="E60" s="1443"/>
      <c r="F60" s="1443"/>
      <c r="G60" s="1443"/>
      <c r="H60" s="1443"/>
      <c r="I60" s="1443"/>
      <c r="J60" s="1444"/>
      <c r="K60" s="1462">
        <f>E59+Q59</f>
        <v>0</v>
      </c>
      <c r="L60" s="1462"/>
      <c r="M60" s="1463" t="s">
        <v>476</v>
      </c>
      <c r="N60" s="1464"/>
      <c r="O60" s="1464"/>
      <c r="P60" s="1464"/>
      <c r="Q60" s="1465"/>
      <c r="R60" s="1466">
        <f>ROUNDUP(K60*0.6,0)</f>
        <v>0</v>
      </c>
      <c r="S60" s="1467"/>
      <c r="T60" s="104" t="s">
        <v>261</v>
      </c>
    </row>
    <row r="61" spans="1:35" s="58" customFormat="1" ht="21.75" customHeight="1" x14ac:dyDescent="0.15">
      <c r="A61" s="208"/>
      <c r="B61" s="216"/>
      <c r="C61" s="20" t="s">
        <v>477</v>
      </c>
      <c r="D61" s="104"/>
      <c r="E61" s="104"/>
      <c r="F61" s="217"/>
      <c r="G61" s="104"/>
      <c r="H61" s="104"/>
      <c r="I61" s="104"/>
      <c r="J61" s="104"/>
      <c r="K61" s="104"/>
      <c r="L61" s="104"/>
      <c r="M61" s="104"/>
      <c r="N61" s="104"/>
      <c r="O61" s="104"/>
      <c r="P61" s="104"/>
      <c r="Q61" s="104"/>
      <c r="R61" s="104"/>
      <c r="S61" s="104"/>
      <c r="T61" s="104"/>
      <c r="U61" s="104"/>
      <c r="V61" s="104"/>
    </row>
    <row r="62" spans="1:35" s="58" customFormat="1" ht="36.6" customHeight="1" x14ac:dyDescent="0.15">
      <c r="A62" s="208"/>
      <c r="B62" s="1546" t="s">
        <v>488</v>
      </c>
      <c r="C62" s="1546"/>
      <c r="D62" s="1546"/>
      <c r="E62" s="1546"/>
      <c r="F62" s="1546"/>
      <c r="G62" s="1546"/>
      <c r="H62" s="1546"/>
      <c r="I62" s="1546"/>
      <c r="J62" s="1546"/>
      <c r="K62" s="1546"/>
      <c r="L62" s="1546"/>
      <c r="M62" s="1546"/>
      <c r="N62" s="1546"/>
      <c r="O62" s="1546"/>
      <c r="P62" s="1546"/>
      <c r="Q62" s="1546"/>
      <c r="R62" s="1546"/>
      <c r="S62" s="1546"/>
      <c r="T62" s="1546"/>
      <c r="U62" s="1546"/>
      <c r="V62" s="1546"/>
      <c r="W62" s="311"/>
    </row>
    <row r="63" spans="1:35" s="58" customFormat="1" ht="22.5" customHeight="1" x14ac:dyDescent="0.15">
      <c r="A63" s="14"/>
      <c r="B63" s="88" t="s">
        <v>64</v>
      </c>
      <c r="C63" s="1425" t="s">
        <v>65</v>
      </c>
      <c r="D63" s="1426"/>
      <c r="E63" s="1427"/>
      <c r="F63" s="1052" t="s">
        <v>66</v>
      </c>
      <c r="G63" s="1424"/>
      <c r="H63" s="1053"/>
      <c r="I63" s="1052" t="s">
        <v>67</v>
      </c>
      <c r="J63" s="1424"/>
      <c r="K63" s="1424"/>
      <c r="L63" s="1053"/>
      <c r="M63" s="83"/>
      <c r="N63" s="1481" t="s">
        <v>499</v>
      </c>
      <c r="O63" s="1482"/>
      <c r="P63" s="1482"/>
      <c r="Q63" s="1482"/>
      <c r="R63" s="1482"/>
      <c r="S63" s="1482"/>
      <c r="T63" s="1482"/>
      <c r="U63" s="1482"/>
      <c r="V63" s="1483"/>
      <c r="W63" s="202"/>
      <c r="Z63" s="202"/>
      <c r="AA63" s="202"/>
      <c r="AB63" s="202"/>
      <c r="AC63" s="202"/>
      <c r="AD63" s="202"/>
      <c r="AE63" s="202"/>
      <c r="AF63" s="202"/>
      <c r="AG63" s="202"/>
      <c r="AH63" s="202"/>
      <c r="AI63" s="202"/>
    </row>
    <row r="64" spans="1:35" s="58" customFormat="1" ht="12" customHeight="1" x14ac:dyDescent="0.15">
      <c r="A64" s="89"/>
      <c r="B64" s="1127" t="s">
        <v>35</v>
      </c>
      <c r="C64" s="1137"/>
      <c r="D64" s="1137"/>
      <c r="E64" s="1137"/>
      <c r="F64" s="1138"/>
      <c r="G64" s="1139"/>
      <c r="H64" s="90"/>
      <c r="I64" s="1132">
        <f t="shared" ref="I64:I69" si="2">INT(C64*F64/10)</f>
        <v>0</v>
      </c>
      <c r="J64" s="1132"/>
      <c r="K64" s="1132"/>
      <c r="L64" s="1132"/>
      <c r="M64" s="83"/>
      <c r="N64" s="1484"/>
      <c r="O64" s="1485"/>
      <c r="P64" s="1485"/>
      <c r="Q64" s="1485"/>
      <c r="R64" s="1485"/>
      <c r="S64" s="1485"/>
      <c r="T64" s="1485"/>
      <c r="U64" s="1485"/>
      <c r="V64" s="1486"/>
      <c r="W64" s="202"/>
      <c r="Z64" s="202"/>
      <c r="AA64" s="202"/>
      <c r="AB64" s="202"/>
      <c r="AC64" s="202"/>
      <c r="AD64" s="202"/>
      <c r="AE64" s="202"/>
      <c r="AF64" s="202"/>
      <c r="AG64" s="202"/>
      <c r="AH64" s="202"/>
      <c r="AI64" s="202"/>
    </row>
    <row r="65" spans="1:35" s="58" customFormat="1" ht="22.5" customHeight="1" x14ac:dyDescent="0.15">
      <c r="A65" s="89"/>
      <c r="B65" s="1128"/>
      <c r="C65" s="1457">
        <v>0</v>
      </c>
      <c r="D65" s="1458"/>
      <c r="E65" s="1459"/>
      <c r="F65" s="1174"/>
      <c r="G65" s="1175"/>
      <c r="H65" s="201" t="s">
        <v>69</v>
      </c>
      <c r="I65" s="1214">
        <f t="shared" si="2"/>
        <v>0</v>
      </c>
      <c r="J65" s="1215"/>
      <c r="K65" s="1215"/>
      <c r="L65" s="1161"/>
      <c r="M65" s="83"/>
      <c r="N65" s="1484"/>
      <c r="O65" s="1485"/>
      <c r="P65" s="1485"/>
      <c r="Q65" s="1485"/>
      <c r="R65" s="1485"/>
      <c r="S65" s="1485"/>
      <c r="T65" s="1485"/>
      <c r="U65" s="1485"/>
      <c r="V65" s="1486"/>
      <c r="W65" s="202"/>
      <c r="Z65" s="202"/>
      <c r="AA65" s="202"/>
      <c r="AB65" s="202"/>
      <c r="AC65" s="202"/>
      <c r="AD65" s="202"/>
      <c r="AE65" s="202"/>
      <c r="AF65" s="202"/>
      <c r="AG65" s="202"/>
      <c r="AH65" s="202"/>
      <c r="AI65" s="202"/>
    </row>
    <row r="66" spans="1:35" s="58" customFormat="1" ht="12" customHeight="1" x14ac:dyDescent="0.15">
      <c r="A66" s="89"/>
      <c r="B66" s="1127" t="s">
        <v>70</v>
      </c>
      <c r="C66" s="1137"/>
      <c r="D66" s="1137"/>
      <c r="E66" s="1137"/>
      <c r="F66" s="1138"/>
      <c r="G66" s="1139"/>
      <c r="H66" s="90"/>
      <c r="I66" s="1132">
        <f t="shared" si="2"/>
        <v>0</v>
      </c>
      <c r="J66" s="1132"/>
      <c r="K66" s="1132"/>
      <c r="L66" s="1132"/>
      <c r="M66" s="83"/>
      <c r="N66" s="1484"/>
      <c r="O66" s="1485"/>
      <c r="P66" s="1485"/>
      <c r="Q66" s="1485"/>
      <c r="R66" s="1485"/>
      <c r="S66" s="1485"/>
      <c r="T66" s="1485"/>
      <c r="U66" s="1485"/>
      <c r="V66" s="1486"/>
      <c r="W66" s="202"/>
      <c r="Z66" s="202"/>
      <c r="AA66" s="202"/>
      <c r="AB66" s="202"/>
      <c r="AC66" s="202"/>
      <c r="AD66" s="202"/>
      <c r="AE66" s="202"/>
      <c r="AF66" s="202"/>
      <c r="AG66" s="202"/>
      <c r="AH66" s="202"/>
      <c r="AI66" s="202"/>
    </row>
    <row r="67" spans="1:35" s="58" customFormat="1" ht="22.5" customHeight="1" x14ac:dyDescent="0.15">
      <c r="A67" s="89"/>
      <c r="B67" s="1128"/>
      <c r="C67" s="1457">
        <v>0</v>
      </c>
      <c r="D67" s="1458"/>
      <c r="E67" s="1459"/>
      <c r="F67" s="1174"/>
      <c r="G67" s="1175"/>
      <c r="H67" s="201" t="s">
        <v>69</v>
      </c>
      <c r="I67" s="1214">
        <f t="shared" si="2"/>
        <v>0</v>
      </c>
      <c r="J67" s="1215"/>
      <c r="K67" s="1215"/>
      <c r="L67" s="1161"/>
      <c r="M67" s="83"/>
      <c r="N67" s="1484"/>
      <c r="O67" s="1485"/>
      <c r="P67" s="1485"/>
      <c r="Q67" s="1485"/>
      <c r="R67" s="1485"/>
      <c r="S67" s="1485"/>
      <c r="T67" s="1485"/>
      <c r="U67" s="1485"/>
      <c r="V67" s="1486"/>
      <c r="W67" s="202"/>
      <c r="Z67" s="202"/>
      <c r="AA67" s="202"/>
      <c r="AB67" s="202"/>
      <c r="AC67" s="202"/>
      <c r="AD67" s="202"/>
      <c r="AE67" s="202"/>
      <c r="AF67" s="202"/>
      <c r="AG67" s="202"/>
      <c r="AH67" s="202"/>
      <c r="AI67" s="202"/>
    </row>
    <row r="68" spans="1:35" s="58" customFormat="1" ht="12" customHeight="1" x14ac:dyDescent="0.15">
      <c r="A68" s="89"/>
      <c r="B68" s="1127" t="s">
        <v>72</v>
      </c>
      <c r="C68" s="1137"/>
      <c r="D68" s="1137"/>
      <c r="E68" s="1137"/>
      <c r="F68" s="1138"/>
      <c r="G68" s="1139"/>
      <c r="H68" s="90"/>
      <c r="I68" s="1132">
        <f t="shared" si="2"/>
        <v>0</v>
      </c>
      <c r="J68" s="1132"/>
      <c r="K68" s="1132"/>
      <c r="L68" s="1132"/>
      <c r="M68" s="83"/>
      <c r="N68" s="1484"/>
      <c r="O68" s="1485"/>
      <c r="P68" s="1485"/>
      <c r="Q68" s="1485"/>
      <c r="R68" s="1485"/>
      <c r="S68" s="1485"/>
      <c r="T68" s="1485"/>
      <c r="U68" s="1485"/>
      <c r="V68" s="1486"/>
      <c r="W68" s="202"/>
      <c r="Z68" s="202"/>
      <c r="AA68" s="202"/>
      <c r="AB68" s="202"/>
      <c r="AC68" s="202"/>
      <c r="AD68" s="202"/>
      <c r="AE68" s="202"/>
      <c r="AF68" s="202"/>
      <c r="AG68" s="202"/>
      <c r="AH68" s="202"/>
      <c r="AI68" s="202"/>
    </row>
    <row r="69" spans="1:35" s="58" customFormat="1" ht="22.5" customHeight="1" thickBot="1" x14ac:dyDescent="0.2">
      <c r="A69" s="83"/>
      <c r="B69" s="1476"/>
      <c r="C69" s="1457">
        <v>0</v>
      </c>
      <c r="D69" s="1458"/>
      <c r="E69" s="1459"/>
      <c r="F69" s="1477"/>
      <c r="G69" s="1478"/>
      <c r="H69" s="218" t="s">
        <v>69</v>
      </c>
      <c r="I69" s="1214">
        <f t="shared" si="2"/>
        <v>0</v>
      </c>
      <c r="J69" s="1215"/>
      <c r="K69" s="1215"/>
      <c r="L69" s="1161"/>
      <c r="M69" s="83"/>
      <c r="N69" s="1484"/>
      <c r="O69" s="1485"/>
      <c r="P69" s="1485"/>
      <c r="Q69" s="1485"/>
      <c r="R69" s="1485"/>
      <c r="S69" s="1485"/>
      <c r="T69" s="1485"/>
      <c r="U69" s="1485"/>
      <c r="V69" s="1486"/>
      <c r="W69" s="202"/>
      <c r="Z69" s="202"/>
      <c r="AA69" s="202"/>
      <c r="AB69" s="202"/>
      <c r="AC69" s="202"/>
      <c r="AD69" s="202"/>
      <c r="AE69" s="202"/>
      <c r="AF69" s="202"/>
      <c r="AG69" s="202"/>
      <c r="AH69" s="202"/>
      <c r="AI69" s="202"/>
    </row>
    <row r="70" spans="1:35" s="58" customFormat="1" ht="12" customHeight="1" thickTop="1" x14ac:dyDescent="0.15">
      <c r="A70" s="83"/>
      <c r="B70" s="1490" t="s">
        <v>75</v>
      </c>
      <c r="C70" s="1428">
        <f>INT(SUM(C64,C66,C68))</f>
        <v>0</v>
      </c>
      <c r="D70" s="1429"/>
      <c r="E70" s="1430"/>
      <c r="F70" s="1431"/>
      <c r="G70" s="1432"/>
      <c r="H70" s="1433"/>
      <c r="I70" s="1437">
        <f>SUM(I64,I66,I68)</f>
        <v>0</v>
      </c>
      <c r="J70" s="1438"/>
      <c r="K70" s="1438"/>
      <c r="L70" s="1439"/>
      <c r="M70" s="83"/>
      <c r="N70" s="1484"/>
      <c r="O70" s="1485"/>
      <c r="P70" s="1485"/>
      <c r="Q70" s="1485"/>
      <c r="R70" s="1485"/>
      <c r="S70" s="1485"/>
      <c r="T70" s="1485"/>
      <c r="U70" s="1485"/>
      <c r="V70" s="1486"/>
      <c r="W70" s="202"/>
      <c r="Z70" s="202"/>
      <c r="AA70" s="202"/>
      <c r="AB70" s="202"/>
      <c r="AC70" s="202"/>
      <c r="AD70" s="202"/>
      <c r="AE70" s="202"/>
      <c r="AF70" s="202"/>
      <c r="AG70" s="202"/>
      <c r="AH70" s="202"/>
      <c r="AI70" s="202"/>
    </row>
    <row r="71" spans="1:35" s="58" customFormat="1" ht="22.5" customHeight="1" x14ac:dyDescent="0.15">
      <c r="A71" s="83"/>
      <c r="B71" s="1128"/>
      <c r="C71" s="1440">
        <f>INT(SUM(C65,C67,C69))</f>
        <v>0</v>
      </c>
      <c r="D71" s="1441"/>
      <c r="E71" s="1442"/>
      <c r="F71" s="1434"/>
      <c r="G71" s="1435"/>
      <c r="H71" s="1436"/>
      <c r="I71" s="1214">
        <f>SUM(I65,I67,I69)</f>
        <v>0</v>
      </c>
      <c r="J71" s="1215"/>
      <c r="K71" s="1215"/>
      <c r="L71" s="1161"/>
      <c r="M71" s="83"/>
      <c r="N71" s="1484"/>
      <c r="O71" s="1485"/>
      <c r="P71" s="1485"/>
      <c r="Q71" s="1485"/>
      <c r="R71" s="1485"/>
      <c r="S71" s="1485"/>
      <c r="T71" s="1485"/>
      <c r="U71" s="1485"/>
      <c r="V71" s="1486"/>
      <c r="W71" s="202"/>
      <c r="Z71" s="202"/>
      <c r="AA71" s="202"/>
      <c r="AB71" s="202"/>
      <c r="AC71" s="202"/>
      <c r="AD71" s="202"/>
      <c r="AE71" s="202"/>
      <c r="AF71" s="202"/>
      <c r="AG71" s="202"/>
      <c r="AH71" s="202"/>
      <c r="AI71" s="202"/>
    </row>
    <row r="72" spans="1:35" s="58" customFormat="1" ht="25.5" customHeight="1" x14ac:dyDescent="0.15">
      <c r="A72" s="83"/>
      <c r="B72" s="1491" t="s">
        <v>238</v>
      </c>
      <c r="C72" s="1491"/>
      <c r="D72" s="1491"/>
      <c r="E72" s="1491"/>
      <c r="F72" s="1491"/>
      <c r="G72" s="1491"/>
      <c r="H72" s="1491"/>
      <c r="I72" s="1491"/>
      <c r="J72" s="1491"/>
      <c r="K72" s="1491"/>
      <c r="L72" s="1491"/>
      <c r="M72" s="83"/>
      <c r="N72" s="1487"/>
      <c r="O72" s="1488"/>
      <c r="P72" s="1488"/>
      <c r="Q72" s="1488"/>
      <c r="R72" s="1488"/>
      <c r="S72" s="1488"/>
      <c r="T72" s="1488"/>
      <c r="U72" s="1488"/>
      <c r="V72" s="1489"/>
      <c r="W72" s="202"/>
      <c r="Z72" s="202"/>
      <c r="AA72" s="202"/>
      <c r="AB72" s="202"/>
      <c r="AC72" s="202"/>
      <c r="AD72" s="202"/>
      <c r="AE72" s="202"/>
      <c r="AF72" s="202"/>
      <c r="AG72" s="202"/>
      <c r="AH72" s="202"/>
      <c r="AI72" s="202"/>
    </row>
    <row r="73" spans="1:35" s="58" customFormat="1" ht="20.25" customHeight="1" x14ac:dyDescent="0.15">
      <c r="A73" s="83"/>
      <c r="B73" s="12"/>
      <c r="C73" s="204"/>
      <c r="D73" s="204"/>
      <c r="E73" s="204"/>
      <c r="F73" s="107"/>
      <c r="G73" s="107"/>
      <c r="H73" s="107"/>
      <c r="I73" s="96"/>
      <c r="J73" s="96"/>
      <c r="K73" s="96"/>
      <c r="L73" s="96"/>
      <c r="N73" s="202"/>
      <c r="O73" s="202"/>
      <c r="P73" s="202"/>
      <c r="Q73" s="202"/>
      <c r="R73" s="202"/>
      <c r="S73" s="202"/>
      <c r="T73" s="202"/>
      <c r="U73" s="202"/>
      <c r="V73" s="202"/>
      <c r="W73" s="202"/>
    </row>
    <row r="74" spans="1:35" ht="18.75" customHeight="1" x14ac:dyDescent="0.15">
      <c r="A74" s="1456" t="s">
        <v>263</v>
      </c>
      <c r="B74" s="1456"/>
      <c r="C74" s="1456"/>
      <c r="D74" s="1456"/>
      <c r="E74" s="1456"/>
      <c r="F74" s="1456"/>
      <c r="G74" s="1456"/>
      <c r="H74" s="1456"/>
      <c r="I74" s="1456"/>
      <c r="J74" s="1456"/>
      <c r="K74" s="1456"/>
      <c r="L74" s="1456"/>
      <c r="M74" s="1456"/>
      <c r="N74" s="219"/>
      <c r="O74"/>
      <c r="P74"/>
      <c r="Q74"/>
      <c r="R74"/>
      <c r="S74"/>
      <c r="T74"/>
      <c r="U74"/>
      <c r="V74"/>
      <c r="W74"/>
    </row>
    <row r="75" spans="1:35" customFormat="1" ht="27" customHeight="1" x14ac:dyDescent="0.15">
      <c r="B75" s="1118" t="s">
        <v>264</v>
      </c>
      <c r="C75" s="1118"/>
      <c r="D75" s="1118"/>
      <c r="E75" s="1118"/>
      <c r="F75" s="1118"/>
      <c r="G75" s="1118"/>
      <c r="H75" s="1118"/>
      <c r="I75" s="1536" t="s">
        <v>265</v>
      </c>
      <c r="J75" s="1536"/>
      <c r="K75" s="1536"/>
      <c r="L75" s="1536"/>
      <c r="M75" s="1118" t="s">
        <v>266</v>
      </c>
      <c r="N75" s="1118"/>
      <c r="O75" s="1118"/>
      <c r="P75" s="1118"/>
      <c r="Q75" s="30"/>
      <c r="R75" s="30"/>
      <c r="S75" s="30"/>
      <c r="T75" s="30"/>
      <c r="X75" s="30"/>
      <c r="Y75" s="30"/>
      <c r="Z75" s="30"/>
      <c r="AA75" s="30"/>
      <c r="AB75" s="30"/>
      <c r="AC75" s="30"/>
      <c r="AD75" s="30"/>
      <c r="AE75" s="30"/>
    </row>
    <row r="76" spans="1:35" customFormat="1" ht="33.75" customHeight="1" x14ac:dyDescent="0.15">
      <c r="B76" s="1547" t="s">
        <v>267</v>
      </c>
      <c r="C76" s="1548"/>
      <c r="D76" s="1548"/>
      <c r="E76" s="1548"/>
      <c r="F76" s="1548"/>
      <c r="G76" s="1548"/>
      <c r="H76" s="1548"/>
      <c r="I76" s="1479"/>
      <c r="J76" s="1479"/>
      <c r="K76" s="1479"/>
      <c r="L76" s="1479"/>
      <c r="M76" s="1480">
        <v>40000</v>
      </c>
      <c r="N76" s="1480"/>
      <c r="O76" s="1480"/>
      <c r="P76" s="1480"/>
      <c r="Q76" s="30"/>
      <c r="R76" s="30"/>
      <c r="S76" s="30"/>
      <c r="T76" s="30"/>
      <c r="X76" s="30"/>
      <c r="Y76" s="30"/>
      <c r="Z76" s="30"/>
      <c r="AA76" s="30"/>
      <c r="AB76" s="30"/>
      <c r="AC76" s="30"/>
      <c r="AD76" s="30"/>
      <c r="AE76" s="30"/>
    </row>
    <row r="77" spans="1:35" customFormat="1" ht="38.25" customHeight="1" x14ac:dyDescent="0.15">
      <c r="B77" s="1547" t="s">
        <v>268</v>
      </c>
      <c r="C77" s="1548"/>
      <c r="D77" s="1548"/>
      <c r="E77" s="1548"/>
      <c r="F77" s="1548"/>
      <c r="G77" s="1548"/>
      <c r="H77" s="1548"/>
      <c r="I77" s="1479"/>
      <c r="J77" s="1479"/>
      <c r="K77" s="1479"/>
      <c r="L77" s="1479"/>
      <c r="M77" s="1480">
        <v>80000</v>
      </c>
      <c r="N77" s="1480"/>
      <c r="O77" s="1480"/>
      <c r="P77" s="1480"/>
      <c r="Q77" s="30"/>
      <c r="R77" s="30"/>
      <c r="S77" s="30"/>
      <c r="T77" s="30"/>
      <c r="X77" s="30"/>
      <c r="Y77" s="30"/>
      <c r="Z77" s="30"/>
      <c r="AA77" s="30"/>
      <c r="AB77" s="30"/>
      <c r="AC77" s="30"/>
      <c r="AD77" s="30"/>
      <c r="AE77" s="30"/>
    </row>
    <row r="78" spans="1:35" customFormat="1" ht="32.25" customHeight="1" x14ac:dyDescent="0.15">
      <c r="B78" s="1548" t="s">
        <v>269</v>
      </c>
      <c r="C78" s="1548"/>
      <c r="D78" s="1548"/>
      <c r="E78" s="1548"/>
      <c r="F78" s="1548"/>
      <c r="G78" s="1548"/>
      <c r="H78" s="1548"/>
      <c r="I78" s="1479"/>
      <c r="J78" s="1479"/>
      <c r="K78" s="1479"/>
      <c r="L78" s="1479"/>
      <c r="M78" s="1480">
        <v>160000</v>
      </c>
      <c r="N78" s="1480"/>
      <c r="O78" s="1480"/>
      <c r="P78" s="1480"/>
      <c r="Q78" s="30"/>
      <c r="R78" s="30"/>
      <c r="S78" s="30"/>
      <c r="T78" s="30"/>
      <c r="X78" s="30"/>
      <c r="Y78" s="30"/>
      <c r="Z78" s="30"/>
      <c r="AA78" s="30"/>
      <c r="AB78" s="30"/>
      <c r="AC78" s="30"/>
      <c r="AD78" s="30"/>
      <c r="AE78" s="30"/>
    </row>
    <row r="79" spans="1:35" customFormat="1" ht="51.75" customHeight="1" x14ac:dyDescent="0.15">
      <c r="B79" s="954" t="s">
        <v>500</v>
      </c>
      <c r="C79" s="954"/>
      <c r="D79" s="954"/>
      <c r="E79" s="954"/>
      <c r="F79" s="954"/>
      <c r="G79" s="954"/>
      <c r="H79" s="954"/>
      <c r="I79" s="954"/>
      <c r="J79" s="954"/>
      <c r="K79" s="954"/>
      <c r="L79" s="954"/>
      <c r="M79" s="954"/>
      <c r="N79" s="954"/>
      <c r="O79" s="954"/>
      <c r="P79" s="954"/>
      <c r="Q79" s="954"/>
      <c r="R79" s="954"/>
      <c r="S79" s="954"/>
      <c r="T79" s="954"/>
      <c r="U79" s="954"/>
      <c r="V79" s="954"/>
    </row>
    <row r="80" spans="1:35" ht="33.75" customHeight="1" x14ac:dyDescent="0.15">
      <c r="B80" s="1010" t="s">
        <v>270</v>
      </c>
      <c r="C80" s="1010"/>
      <c r="D80" s="1010"/>
      <c r="E80" s="1010"/>
      <c r="F80" s="1010"/>
      <c r="G80" s="1010"/>
      <c r="H80" s="1010"/>
      <c r="I80" s="1010"/>
      <c r="J80" s="1010"/>
      <c r="K80" s="1010"/>
      <c r="L80" s="1010"/>
      <c r="M80" s="1010"/>
      <c r="N80" s="1010"/>
      <c r="O80" s="1010"/>
      <c r="P80" s="1010"/>
      <c r="Q80" s="1010"/>
      <c r="R80" s="1010"/>
      <c r="S80" s="1010"/>
      <c r="T80" s="1010"/>
      <c r="U80" s="1010"/>
      <c r="V80" s="1010"/>
    </row>
    <row r="81" spans="1:23" ht="18.75" customHeight="1" x14ac:dyDescent="0.15">
      <c r="A81" s="1456" t="s">
        <v>502</v>
      </c>
      <c r="B81" s="1456"/>
      <c r="C81" s="1456"/>
      <c r="D81" s="1456"/>
      <c r="E81" s="1456"/>
      <c r="F81" s="1456"/>
      <c r="G81" s="1456"/>
      <c r="H81" s="1456"/>
      <c r="I81" s="1456"/>
      <c r="J81" s="1456"/>
      <c r="K81" s="1456"/>
      <c r="L81" s="1456"/>
      <c r="M81" s="1456"/>
      <c r="N81" s="1456"/>
      <c r="O81" s="1456"/>
      <c r="P81" s="1456"/>
      <c r="Q81" s="1456"/>
      <c r="R81"/>
      <c r="S81"/>
      <c r="T81"/>
      <c r="U81"/>
      <c r="V81"/>
      <c r="W81"/>
    </row>
    <row r="82" spans="1:23" ht="21" customHeight="1" x14ac:dyDescent="0.15">
      <c r="A82" s="85"/>
      <c r="B82" s="206" t="s">
        <v>240</v>
      </c>
      <c r="C82" s="68"/>
      <c r="D82" s="68"/>
      <c r="E82" s="68"/>
      <c r="G82" s="68"/>
      <c r="H82" s="68"/>
      <c r="I82" s="68"/>
      <c r="J82" s="68"/>
      <c r="K82" s="68"/>
      <c r="L82" s="68"/>
      <c r="P82" s="321"/>
      <c r="Q82" s="321"/>
      <c r="R82" s="321"/>
      <c r="S82" s="321"/>
      <c r="T82" s="321"/>
      <c r="U82" s="321"/>
      <c r="V82" s="321"/>
      <c r="W82" s="321"/>
    </row>
    <row r="83" spans="1:23" ht="36.6" customHeight="1" x14ac:dyDescent="0.15">
      <c r="A83" s="85"/>
      <c r="B83" s="1403" t="s">
        <v>530</v>
      </c>
      <c r="C83" s="1404"/>
      <c r="D83" s="1404"/>
      <c r="E83" s="1404"/>
      <c r="F83" s="1404"/>
      <c r="G83" s="1404"/>
      <c r="H83" s="1404"/>
      <c r="I83" s="1404"/>
      <c r="J83" s="1404"/>
      <c r="K83" s="1404"/>
      <c r="L83" s="1404"/>
      <c r="M83" s="1404"/>
      <c r="N83" s="1404"/>
      <c r="O83" s="1404"/>
      <c r="P83" s="1404"/>
      <c r="Q83" s="1404"/>
      <c r="R83" s="1404"/>
      <c r="S83" s="1404"/>
      <c r="T83" s="1404"/>
      <c r="U83" s="1404"/>
      <c r="V83" s="1404"/>
      <c r="W83" s="321"/>
    </row>
    <row r="84" spans="1:23" ht="49.9" customHeight="1" x14ac:dyDescent="0.15">
      <c r="A84" s="85"/>
      <c r="B84" s="1403" t="s">
        <v>531</v>
      </c>
      <c r="C84" s="1404"/>
      <c r="D84" s="1404"/>
      <c r="E84" s="1404"/>
      <c r="F84" s="1404"/>
      <c r="G84" s="1404"/>
      <c r="H84" s="1404"/>
      <c r="I84" s="1404"/>
      <c r="J84" s="1404"/>
      <c r="K84" s="1404"/>
      <c r="L84" s="1404"/>
      <c r="M84" s="1404"/>
      <c r="N84" s="1404"/>
      <c r="O84" s="1404"/>
      <c r="P84" s="1404"/>
      <c r="Q84" s="1404"/>
      <c r="R84" s="1404"/>
      <c r="S84" s="1404"/>
      <c r="T84" s="1404"/>
      <c r="U84" s="1404"/>
      <c r="V84" s="1404"/>
      <c r="W84" s="321"/>
    </row>
    <row r="85" spans="1:23" ht="18" customHeight="1" x14ac:dyDescent="0.15">
      <c r="A85" s="85"/>
      <c r="B85" s="328"/>
      <c r="C85" s="329"/>
      <c r="D85" s="329"/>
      <c r="E85" s="329"/>
      <c r="F85" s="329"/>
      <c r="G85" s="329"/>
      <c r="H85" s="329"/>
      <c r="I85" s="329"/>
      <c r="J85" s="329"/>
      <c r="K85" s="329"/>
      <c r="L85" s="329"/>
      <c r="M85" s="329"/>
      <c r="N85" s="329"/>
      <c r="O85" s="329"/>
      <c r="P85" s="329"/>
      <c r="Q85" s="329"/>
      <c r="R85" s="329"/>
      <c r="S85" s="329"/>
      <c r="T85" s="329"/>
      <c r="U85" s="329"/>
      <c r="V85" s="329"/>
      <c r="W85" s="325"/>
    </row>
    <row r="86" spans="1:23" ht="18" customHeight="1" x14ac:dyDescent="0.15">
      <c r="A86" s="85"/>
      <c r="B86" s="332" t="s">
        <v>511</v>
      </c>
      <c r="C86" s="329"/>
      <c r="D86" s="329"/>
      <c r="E86" s="329"/>
      <c r="F86" s="329"/>
      <c r="G86" s="329"/>
      <c r="H86" s="329"/>
      <c r="I86" s="329"/>
      <c r="J86" s="329"/>
      <c r="K86" s="329"/>
      <c r="L86" s="329"/>
      <c r="M86" s="329"/>
      <c r="N86" s="329"/>
      <c r="O86" s="329"/>
      <c r="P86" s="329"/>
      <c r="Q86" s="329"/>
      <c r="R86" s="329"/>
      <c r="S86" s="329"/>
      <c r="T86" s="329"/>
      <c r="U86" s="329"/>
      <c r="V86" s="325"/>
    </row>
    <row r="87" spans="1:23" ht="18" customHeight="1" x14ac:dyDescent="0.15">
      <c r="A87" s="85"/>
      <c r="B87" s="1101" t="s">
        <v>522</v>
      </c>
      <c r="C87" s="1101"/>
      <c r="D87" s="1101"/>
      <c r="E87" s="1101"/>
      <c r="F87" s="1118" t="s">
        <v>523</v>
      </c>
      <c r="G87" s="1118"/>
      <c r="H87" s="1118"/>
      <c r="I87" s="333"/>
      <c r="J87" s="333"/>
      <c r="K87" s="333"/>
      <c r="L87" s="333"/>
      <c r="M87" s="333"/>
      <c r="N87" s="333"/>
      <c r="O87" s="333"/>
      <c r="P87" s="333"/>
      <c r="Q87" s="333"/>
      <c r="R87" s="333"/>
      <c r="S87" s="333"/>
      <c r="T87" s="333"/>
      <c r="U87" s="333"/>
      <c r="V87" s="330"/>
    </row>
    <row r="88" spans="1:23" ht="30" customHeight="1" x14ac:dyDescent="0.15">
      <c r="A88" s="85"/>
      <c r="B88" s="1407"/>
      <c r="C88" s="1408"/>
      <c r="D88" s="1408"/>
      <c r="E88" s="331" t="s">
        <v>503</v>
      </c>
      <c r="F88" s="1405"/>
      <c r="G88" s="1406"/>
      <c r="H88" s="331" t="s">
        <v>503</v>
      </c>
      <c r="I88" s="333"/>
      <c r="J88" s="333"/>
      <c r="K88" s="333"/>
      <c r="L88" s="333"/>
      <c r="M88" s="333"/>
      <c r="N88" s="333"/>
      <c r="O88" s="333"/>
      <c r="P88" s="333"/>
      <c r="Q88" s="333"/>
      <c r="R88" s="333"/>
      <c r="S88" s="333"/>
      <c r="T88" s="333"/>
      <c r="U88" s="333"/>
      <c r="V88" s="330"/>
    </row>
    <row r="89" spans="1:23" ht="18" customHeight="1" x14ac:dyDescent="0.15">
      <c r="A89" s="85"/>
      <c r="B89" s="332"/>
      <c r="C89" s="329"/>
      <c r="D89" s="329"/>
      <c r="E89" s="329"/>
      <c r="F89" s="329"/>
      <c r="G89" s="329"/>
      <c r="H89" s="329"/>
      <c r="I89" s="329"/>
      <c r="J89" s="329"/>
      <c r="K89" s="329"/>
      <c r="L89" s="329"/>
      <c r="M89" s="329"/>
      <c r="N89" s="329"/>
      <c r="O89" s="329"/>
      <c r="P89" s="329"/>
      <c r="Q89" s="329"/>
      <c r="R89" s="329"/>
      <c r="S89" s="329"/>
      <c r="T89" s="329"/>
      <c r="U89" s="329"/>
      <c r="V89" s="325"/>
    </row>
    <row r="90" spans="1:23" ht="18" customHeight="1" x14ac:dyDescent="0.15">
      <c r="A90" s="85"/>
      <c r="B90" s="332" t="s">
        <v>505</v>
      </c>
      <c r="C90" s="352"/>
      <c r="D90" s="352"/>
      <c r="E90" s="352"/>
      <c r="F90" s="352"/>
      <c r="G90" s="352"/>
      <c r="H90" s="352"/>
      <c r="I90" s="352"/>
      <c r="J90" s="352"/>
      <c r="K90" s="352"/>
      <c r="L90" s="352"/>
      <c r="M90" s="352"/>
      <c r="N90" s="352"/>
      <c r="O90" s="352"/>
      <c r="P90" s="352"/>
      <c r="Q90" s="352"/>
      <c r="R90" s="352"/>
      <c r="S90" s="352"/>
      <c r="T90" s="352"/>
      <c r="U90" s="352"/>
      <c r="V90" s="351"/>
    </row>
    <row r="91" spans="1:23" ht="18" customHeight="1" x14ac:dyDescent="0.15">
      <c r="A91" s="85"/>
      <c r="B91" s="959" t="s">
        <v>506</v>
      </c>
      <c r="C91" s="1248"/>
      <c r="D91" s="1248"/>
      <c r="E91" s="960"/>
      <c r="F91" s="1549" t="s">
        <v>508</v>
      </c>
      <c r="G91" s="1550"/>
      <c r="H91" s="1550"/>
      <c r="I91" s="1550"/>
      <c r="J91" s="1550"/>
      <c r="K91" s="1550"/>
      <c r="L91" s="1550"/>
      <c r="M91" s="1550"/>
      <c r="N91" s="1550"/>
      <c r="O91" s="1550"/>
      <c r="P91" s="1550"/>
      <c r="Q91" s="1550"/>
      <c r="R91" s="1550"/>
      <c r="S91" s="1550"/>
      <c r="T91" s="1550"/>
      <c r="U91" s="1551"/>
      <c r="V91" s="351"/>
    </row>
    <row r="92" spans="1:23" ht="34.15" customHeight="1" x14ac:dyDescent="0.4">
      <c r="A92" s="85"/>
      <c r="B92" s="1401"/>
      <c r="C92" s="1402"/>
      <c r="D92" s="1402"/>
      <c r="E92" s="877" t="s">
        <v>88</v>
      </c>
      <c r="F92" s="1552"/>
      <c r="G92" s="1553"/>
      <c r="H92" s="1553"/>
      <c r="I92" s="1553"/>
      <c r="J92" s="1553"/>
      <c r="K92" s="1553"/>
      <c r="L92" s="1553"/>
      <c r="M92" s="1553"/>
      <c r="N92" s="1553"/>
      <c r="O92" s="1553"/>
      <c r="P92" s="1553"/>
      <c r="Q92" s="1553"/>
      <c r="R92" s="1553"/>
      <c r="S92" s="1553"/>
      <c r="T92" s="1553"/>
      <c r="U92" s="1554"/>
      <c r="V92" s="351"/>
    </row>
    <row r="93" spans="1:23" ht="34.15" customHeight="1" x14ac:dyDescent="0.4">
      <c r="A93" s="85"/>
      <c r="B93" s="1460"/>
      <c r="C93" s="1461"/>
      <c r="D93" s="1461"/>
      <c r="E93" s="878" t="s">
        <v>88</v>
      </c>
      <c r="F93" s="1552"/>
      <c r="G93" s="1553"/>
      <c r="H93" s="1553"/>
      <c r="I93" s="1553"/>
      <c r="J93" s="1553"/>
      <c r="K93" s="1553"/>
      <c r="L93" s="1553"/>
      <c r="M93" s="1553"/>
      <c r="N93" s="1553"/>
      <c r="O93" s="1553"/>
      <c r="P93" s="1553"/>
      <c r="Q93" s="1553"/>
      <c r="R93" s="1553"/>
      <c r="S93" s="1553"/>
      <c r="T93" s="1553"/>
      <c r="U93" s="1554"/>
      <c r="V93" s="351"/>
    </row>
    <row r="94" spans="1:23" ht="34.15" customHeight="1" x14ac:dyDescent="0.4">
      <c r="A94" s="85"/>
      <c r="B94" s="1460"/>
      <c r="C94" s="1461"/>
      <c r="D94" s="1461"/>
      <c r="E94" s="879" t="s">
        <v>88</v>
      </c>
      <c r="F94" s="1552"/>
      <c r="G94" s="1553"/>
      <c r="H94" s="1553"/>
      <c r="I94" s="1553"/>
      <c r="J94" s="1553"/>
      <c r="K94" s="1553"/>
      <c r="L94" s="1553"/>
      <c r="M94" s="1553"/>
      <c r="N94" s="1553"/>
      <c r="O94" s="1553"/>
      <c r="P94" s="1553"/>
      <c r="Q94" s="1553"/>
      <c r="R94" s="1553"/>
      <c r="S94" s="1553"/>
      <c r="T94" s="1553"/>
      <c r="U94" s="1554"/>
      <c r="V94" s="351"/>
    </row>
    <row r="95" spans="1:23" ht="34.15" customHeight="1" x14ac:dyDescent="0.4">
      <c r="A95" s="85"/>
      <c r="B95" s="1460"/>
      <c r="C95" s="1461"/>
      <c r="D95" s="1461"/>
      <c r="E95" s="878" t="s">
        <v>88</v>
      </c>
      <c r="F95" s="1552"/>
      <c r="G95" s="1553"/>
      <c r="H95" s="1553"/>
      <c r="I95" s="1553"/>
      <c r="J95" s="1553"/>
      <c r="K95" s="1553"/>
      <c r="L95" s="1553"/>
      <c r="M95" s="1553"/>
      <c r="N95" s="1553"/>
      <c r="O95" s="1553"/>
      <c r="P95" s="1553"/>
      <c r="Q95" s="1553"/>
      <c r="R95" s="1553"/>
      <c r="S95" s="1553"/>
      <c r="T95" s="1553"/>
      <c r="U95" s="1554"/>
      <c r="V95" s="351"/>
    </row>
    <row r="96" spans="1:23" ht="34.15" customHeight="1" x14ac:dyDescent="0.4">
      <c r="A96" s="85"/>
      <c r="B96" s="1460"/>
      <c r="C96" s="1461"/>
      <c r="D96" s="1461"/>
      <c r="E96" s="880" t="s">
        <v>88</v>
      </c>
      <c r="F96" s="1552"/>
      <c r="G96" s="1553"/>
      <c r="H96" s="1553"/>
      <c r="I96" s="1553"/>
      <c r="J96" s="1553"/>
      <c r="K96" s="1553"/>
      <c r="L96" s="1553"/>
      <c r="M96" s="1553"/>
      <c r="N96" s="1553"/>
      <c r="O96" s="1553"/>
      <c r="P96" s="1553"/>
      <c r="Q96" s="1553"/>
      <c r="R96" s="1553"/>
      <c r="S96" s="1553"/>
      <c r="T96" s="1553"/>
      <c r="U96" s="1554"/>
      <c r="V96" s="351"/>
    </row>
    <row r="97" spans="1:36" ht="18" customHeight="1" x14ac:dyDescent="0.15">
      <c r="A97" s="85"/>
      <c r="B97" s="332"/>
      <c r="C97" s="352"/>
      <c r="D97" s="352"/>
      <c r="E97" s="352"/>
      <c r="F97" s="352"/>
      <c r="G97" s="352"/>
      <c r="H97" s="352"/>
      <c r="I97" s="352"/>
      <c r="J97" s="352"/>
      <c r="K97" s="352"/>
      <c r="L97" s="352"/>
      <c r="M97" s="352"/>
      <c r="N97" s="352"/>
      <c r="O97" s="352"/>
      <c r="P97" s="352"/>
      <c r="Q97" s="352"/>
      <c r="R97" s="352"/>
      <c r="S97" s="352"/>
      <c r="T97" s="352"/>
      <c r="U97" s="352"/>
      <c r="V97" s="351"/>
    </row>
    <row r="98" spans="1:36" ht="18" customHeight="1" x14ac:dyDescent="0.15">
      <c r="A98" s="85"/>
      <c r="B98" s="332" t="s">
        <v>512</v>
      </c>
      <c r="C98" s="329"/>
      <c r="D98" s="329"/>
      <c r="E98" s="329"/>
      <c r="F98" s="329"/>
      <c r="G98" s="329"/>
      <c r="H98" s="329"/>
      <c r="P98" s="329"/>
      <c r="Q98" s="329"/>
      <c r="R98" s="329"/>
      <c r="S98" s="329"/>
      <c r="T98" s="329"/>
      <c r="U98" s="329"/>
      <c r="V98" s="329"/>
      <c r="W98" s="325"/>
    </row>
    <row r="99" spans="1:36" s="58" customFormat="1" ht="10.15" customHeight="1" x14ac:dyDescent="0.15">
      <c r="A99" s="14"/>
      <c r="B99" s="1118" t="s">
        <v>64</v>
      </c>
      <c r="C99" s="1135" t="s">
        <v>501</v>
      </c>
      <c r="D99" s="1135"/>
      <c r="E99" s="1135"/>
      <c r="F99" s="1425"/>
      <c r="G99" s="1424"/>
      <c r="H99" s="1424"/>
      <c r="I99" s="1053"/>
      <c r="J99" s="1118" t="s">
        <v>66</v>
      </c>
      <c r="K99" s="1118"/>
      <c r="L99" s="1118"/>
      <c r="M99" s="1118"/>
      <c r="N99" s="1118"/>
      <c r="O99" s="1118" t="s">
        <v>507</v>
      </c>
      <c r="P99" s="1118"/>
      <c r="Q99" s="1118"/>
      <c r="R99" s="1118"/>
      <c r="S99" s="1319" t="s">
        <v>516</v>
      </c>
      <c r="T99" s="1380"/>
      <c r="U99" s="1380"/>
      <c r="V99" s="1381"/>
      <c r="W99" s="322"/>
      <c r="X99" s="322"/>
      <c r="Y99" s="322"/>
      <c r="AB99" s="198"/>
      <c r="AC99" s="323"/>
      <c r="AD99" s="323"/>
      <c r="AE99" s="323"/>
      <c r="AF99" s="323"/>
      <c r="AG99" s="200"/>
      <c r="AH99" s="200"/>
      <c r="AI99" s="200"/>
      <c r="AJ99" s="200"/>
    </row>
    <row r="100" spans="1:36" s="58" customFormat="1" ht="37.9" customHeight="1" x14ac:dyDescent="0.15">
      <c r="A100" s="14"/>
      <c r="B100" s="1118"/>
      <c r="C100" s="1135"/>
      <c r="D100" s="1135"/>
      <c r="E100" s="1135"/>
      <c r="F100" s="1135"/>
      <c r="G100" s="1425" t="s">
        <v>510</v>
      </c>
      <c r="H100" s="1426"/>
      <c r="I100" s="1427"/>
      <c r="J100" s="1118"/>
      <c r="K100" s="1118"/>
      <c r="L100" s="1118"/>
      <c r="M100" s="1118"/>
      <c r="N100" s="1118"/>
      <c r="O100" s="1118"/>
      <c r="P100" s="1118"/>
      <c r="Q100" s="1118"/>
      <c r="R100" s="1118"/>
      <c r="S100" s="1261"/>
      <c r="T100" s="1382"/>
      <c r="U100" s="1382"/>
      <c r="V100" s="1262"/>
      <c r="W100" s="322"/>
      <c r="X100" s="322"/>
      <c r="Y100" s="322"/>
      <c r="AB100" s="198"/>
      <c r="AC100" s="323"/>
      <c r="AD100" s="323"/>
      <c r="AE100" s="323"/>
      <c r="AF100" s="323"/>
      <c r="AG100" s="200"/>
      <c r="AH100" s="200"/>
      <c r="AI100" s="200"/>
      <c r="AJ100" s="200"/>
    </row>
    <row r="101" spans="1:36" s="58" customFormat="1" ht="18.600000000000001" customHeight="1" x14ac:dyDescent="0.15">
      <c r="A101" s="14"/>
      <c r="B101" s="1127" t="s">
        <v>35</v>
      </c>
      <c r="C101" s="1450"/>
      <c r="D101" s="1451"/>
      <c r="E101" s="1451"/>
      <c r="F101" s="1452"/>
      <c r="G101" s="1450"/>
      <c r="H101" s="1451"/>
      <c r="I101" s="1452"/>
      <c r="J101" s="1446"/>
      <c r="K101" s="1446"/>
      <c r="L101" s="1447"/>
      <c r="M101" s="1448" t="s">
        <v>69</v>
      </c>
      <c r="N101" s="1449"/>
      <c r="O101" s="1445">
        <f>C101*J101/10</f>
        <v>0</v>
      </c>
      <c r="P101" s="1445"/>
      <c r="Q101" s="1445"/>
      <c r="R101" s="1445"/>
      <c r="S101" s="1383">
        <f>IF(G101&gt;0,G101/C101,0)</f>
        <v>0</v>
      </c>
      <c r="T101" s="1384"/>
      <c r="U101" s="1384"/>
      <c r="V101" s="1385"/>
      <c r="W101" s="322"/>
      <c r="X101" s="322"/>
      <c r="Y101" s="322"/>
      <c r="AB101" s="324"/>
      <c r="AC101" s="324"/>
      <c r="AD101" s="324"/>
      <c r="AE101" s="324"/>
      <c r="AF101" s="324"/>
      <c r="AG101" s="324"/>
      <c r="AH101" s="324"/>
      <c r="AI101" s="324"/>
      <c r="AJ101" s="324"/>
    </row>
    <row r="102" spans="1:36" s="58" customFormat="1" ht="18.600000000000001" customHeight="1" x14ac:dyDescent="0.15">
      <c r="A102" s="14"/>
      <c r="B102" s="1128"/>
      <c r="C102" s="1453"/>
      <c r="D102" s="1454"/>
      <c r="E102" s="1454"/>
      <c r="F102" s="1455"/>
      <c r="G102" s="1453"/>
      <c r="H102" s="1454"/>
      <c r="I102" s="1455"/>
      <c r="J102" s="1446"/>
      <c r="K102" s="1446"/>
      <c r="L102" s="1447"/>
      <c r="M102" s="1448"/>
      <c r="N102" s="1449"/>
      <c r="O102" s="1445"/>
      <c r="P102" s="1445"/>
      <c r="Q102" s="1445"/>
      <c r="R102" s="1445"/>
      <c r="S102" s="1386"/>
      <c r="T102" s="1387"/>
      <c r="U102" s="1387"/>
      <c r="V102" s="1388"/>
      <c r="W102" s="327"/>
      <c r="X102" s="327"/>
      <c r="Y102" s="327"/>
      <c r="AB102" s="326"/>
      <c r="AC102" s="326"/>
      <c r="AD102" s="326"/>
      <c r="AE102" s="326"/>
      <c r="AF102" s="326"/>
      <c r="AG102" s="326"/>
      <c r="AH102" s="326"/>
      <c r="AI102" s="326"/>
      <c r="AJ102" s="326"/>
    </row>
    <row r="103" spans="1:36" s="58" customFormat="1" ht="18.600000000000001" customHeight="1" x14ac:dyDescent="0.15">
      <c r="A103" s="14"/>
      <c r="B103" s="1409" t="s">
        <v>538</v>
      </c>
      <c r="C103" s="1409"/>
      <c r="D103" s="1409"/>
      <c r="E103" s="1409"/>
      <c r="F103" s="1409"/>
      <c r="G103" s="1409"/>
      <c r="H103" s="1409"/>
      <c r="I103" s="1409"/>
      <c r="J103" s="1409"/>
      <c r="K103" s="1409"/>
      <c r="L103" s="1409"/>
      <c r="M103" s="1409"/>
      <c r="N103" s="1409"/>
      <c r="O103" s="1409"/>
      <c r="P103" s="1409"/>
      <c r="Q103" s="1409"/>
      <c r="R103" s="1409"/>
      <c r="S103" s="1409"/>
      <c r="T103" s="1409"/>
      <c r="U103" s="1409"/>
      <c r="V103" s="1409"/>
      <c r="W103" s="358"/>
      <c r="X103" s="358"/>
      <c r="Y103" s="358"/>
      <c r="AB103" s="357"/>
      <c r="AC103" s="357"/>
      <c r="AD103" s="357"/>
      <c r="AE103" s="357"/>
      <c r="AF103" s="357"/>
      <c r="AG103" s="357"/>
      <c r="AH103" s="357"/>
      <c r="AI103" s="357"/>
      <c r="AJ103" s="357"/>
    </row>
    <row r="105" spans="1:36" ht="18" customHeight="1" x14ac:dyDescent="0.15">
      <c r="B105" s="30" t="s">
        <v>532</v>
      </c>
    </row>
    <row r="106" spans="1:36" ht="18" customHeight="1" x14ac:dyDescent="0.15">
      <c r="B106" s="1319" t="s">
        <v>515</v>
      </c>
      <c r="C106" s="1380"/>
      <c r="D106" s="1380"/>
      <c r="E106" s="1380"/>
      <c r="F106" s="1381"/>
      <c r="G106" s="1420" t="s">
        <v>517</v>
      </c>
      <c r="H106" s="1421"/>
      <c r="I106" s="1421"/>
      <c r="J106" s="1421"/>
      <c r="K106" s="1424"/>
      <c r="L106" s="1424"/>
      <c r="M106" s="1424"/>
      <c r="N106" s="1053"/>
      <c r="O106" s="1319" t="s">
        <v>516</v>
      </c>
      <c r="P106" s="1380"/>
      <c r="Q106" s="1380"/>
      <c r="R106" s="1381"/>
      <c r="S106" s="1319" t="s">
        <v>200</v>
      </c>
      <c r="T106" s="1380"/>
      <c r="U106" s="1380"/>
      <c r="V106" s="1381"/>
    </row>
    <row r="107" spans="1:36" ht="18" customHeight="1" x14ac:dyDescent="0.15">
      <c r="B107" s="1261"/>
      <c r="C107" s="1382"/>
      <c r="D107" s="1382"/>
      <c r="E107" s="1382"/>
      <c r="F107" s="1262"/>
      <c r="G107" s="1422"/>
      <c r="H107" s="1423"/>
      <c r="I107" s="1423"/>
      <c r="J107" s="1423"/>
      <c r="K107" s="1425" t="s">
        <v>510</v>
      </c>
      <c r="L107" s="1426"/>
      <c r="M107" s="1426"/>
      <c r="N107" s="1427"/>
      <c r="O107" s="1261"/>
      <c r="P107" s="1382"/>
      <c r="Q107" s="1382"/>
      <c r="R107" s="1262"/>
      <c r="S107" s="1261"/>
      <c r="T107" s="1382"/>
      <c r="U107" s="1382"/>
      <c r="V107" s="1262"/>
    </row>
    <row r="108" spans="1:36" ht="18" customHeight="1" x14ac:dyDescent="0.15">
      <c r="B108" s="1416"/>
      <c r="C108" s="1417"/>
      <c r="D108" s="1417"/>
      <c r="E108" s="1417"/>
      <c r="F108" s="1418"/>
      <c r="G108" s="1389"/>
      <c r="H108" s="1390"/>
      <c r="I108" s="1390"/>
      <c r="J108" s="1393" t="s">
        <v>1028</v>
      </c>
      <c r="K108" s="1395"/>
      <c r="L108" s="1396"/>
      <c r="M108" s="1396"/>
      <c r="N108" s="1399" t="s">
        <v>1028</v>
      </c>
      <c r="O108" s="1383">
        <f>IF(K108&gt;0,K108/G108,0)</f>
        <v>0</v>
      </c>
      <c r="P108" s="1384"/>
      <c r="Q108" s="1384"/>
      <c r="R108" s="1385"/>
      <c r="S108" s="1410"/>
      <c r="T108" s="1411"/>
      <c r="U108" s="1411"/>
      <c r="V108" s="1412"/>
    </row>
    <row r="109" spans="1:36" ht="18" customHeight="1" x14ac:dyDescent="0.15">
      <c r="B109" s="1362"/>
      <c r="C109" s="1419"/>
      <c r="D109" s="1419"/>
      <c r="E109" s="1419"/>
      <c r="F109" s="1363"/>
      <c r="G109" s="1391"/>
      <c r="H109" s="1392"/>
      <c r="I109" s="1392"/>
      <c r="J109" s="1394"/>
      <c r="K109" s="1397"/>
      <c r="L109" s="1398"/>
      <c r="M109" s="1398"/>
      <c r="N109" s="1400"/>
      <c r="O109" s="1386"/>
      <c r="P109" s="1387"/>
      <c r="Q109" s="1387"/>
      <c r="R109" s="1388"/>
      <c r="S109" s="1413"/>
      <c r="T109" s="1414"/>
      <c r="U109" s="1414"/>
      <c r="V109" s="1415"/>
    </row>
    <row r="110" spans="1:36" ht="18" customHeight="1" x14ac:dyDescent="0.15">
      <c r="B110" s="1416"/>
      <c r="C110" s="1417"/>
      <c r="D110" s="1417"/>
      <c r="E110" s="1417"/>
      <c r="F110" s="1418"/>
      <c r="G110" s="1389"/>
      <c r="H110" s="1390"/>
      <c r="I110" s="1390"/>
      <c r="J110" s="1393" t="s">
        <v>1028</v>
      </c>
      <c r="K110" s="1395"/>
      <c r="L110" s="1396"/>
      <c r="M110" s="1396"/>
      <c r="N110" s="1399" t="s">
        <v>1028</v>
      </c>
      <c r="O110" s="1383">
        <f t="shared" ref="O110" si="3">IF(K110&gt;0,K110/G110,0)</f>
        <v>0</v>
      </c>
      <c r="P110" s="1384"/>
      <c r="Q110" s="1384"/>
      <c r="R110" s="1385"/>
      <c r="S110" s="1410"/>
      <c r="T110" s="1411"/>
      <c r="U110" s="1411"/>
      <c r="V110" s="1412"/>
    </row>
    <row r="111" spans="1:36" ht="18" customHeight="1" x14ac:dyDescent="0.15">
      <c r="B111" s="1362"/>
      <c r="C111" s="1419"/>
      <c r="D111" s="1419"/>
      <c r="E111" s="1419"/>
      <c r="F111" s="1363"/>
      <c r="G111" s="1391"/>
      <c r="H111" s="1392"/>
      <c r="I111" s="1392"/>
      <c r="J111" s="1394"/>
      <c r="K111" s="1397"/>
      <c r="L111" s="1398"/>
      <c r="M111" s="1398"/>
      <c r="N111" s="1400"/>
      <c r="O111" s="1386"/>
      <c r="P111" s="1387"/>
      <c r="Q111" s="1387"/>
      <c r="R111" s="1388"/>
      <c r="S111" s="1413"/>
      <c r="T111" s="1414"/>
      <c r="U111" s="1414"/>
      <c r="V111" s="1415"/>
    </row>
    <row r="112" spans="1:36" ht="18" customHeight="1" x14ac:dyDescent="0.15">
      <c r="B112" s="1416"/>
      <c r="C112" s="1417"/>
      <c r="D112" s="1417"/>
      <c r="E112" s="1417"/>
      <c r="F112" s="1418"/>
      <c r="G112" s="1389"/>
      <c r="H112" s="1390"/>
      <c r="I112" s="1390"/>
      <c r="J112" s="1393" t="s">
        <v>1028</v>
      </c>
      <c r="K112" s="1395"/>
      <c r="L112" s="1396"/>
      <c r="M112" s="1396"/>
      <c r="N112" s="1399" t="s">
        <v>1028</v>
      </c>
      <c r="O112" s="1383">
        <f t="shared" ref="O112" si="4">IF(K112&gt;0,K112/G112,0)</f>
        <v>0</v>
      </c>
      <c r="P112" s="1384"/>
      <c r="Q112" s="1384"/>
      <c r="R112" s="1385"/>
      <c r="S112" s="1410"/>
      <c r="T112" s="1411"/>
      <c r="U112" s="1411"/>
      <c r="V112" s="1412"/>
    </row>
    <row r="113" spans="2:22" ht="18" customHeight="1" x14ac:dyDescent="0.15">
      <c r="B113" s="1362"/>
      <c r="C113" s="1419"/>
      <c r="D113" s="1419"/>
      <c r="E113" s="1419"/>
      <c r="F113" s="1363"/>
      <c r="G113" s="1391"/>
      <c r="H113" s="1392"/>
      <c r="I113" s="1392"/>
      <c r="J113" s="1394"/>
      <c r="K113" s="1397"/>
      <c r="L113" s="1398"/>
      <c r="M113" s="1398"/>
      <c r="N113" s="1400"/>
      <c r="O113" s="1386"/>
      <c r="P113" s="1387"/>
      <c r="Q113" s="1387"/>
      <c r="R113" s="1388"/>
      <c r="S113" s="1413"/>
      <c r="T113" s="1414"/>
      <c r="U113" s="1414"/>
      <c r="V113" s="1415"/>
    </row>
    <row r="114" spans="2:22" ht="18" customHeight="1" x14ac:dyDescent="0.15">
      <c r="B114" s="1416"/>
      <c r="C114" s="1417"/>
      <c r="D114" s="1417"/>
      <c r="E114" s="1417"/>
      <c r="F114" s="1418"/>
      <c r="G114" s="1389"/>
      <c r="H114" s="1390"/>
      <c r="I114" s="1390"/>
      <c r="J114" s="1393" t="s">
        <v>1028</v>
      </c>
      <c r="K114" s="1395"/>
      <c r="L114" s="1396"/>
      <c r="M114" s="1396"/>
      <c r="N114" s="1399" t="s">
        <v>1028</v>
      </c>
      <c r="O114" s="1383">
        <f t="shared" ref="O114" si="5">IF(K114&gt;0,K114/G114,0)</f>
        <v>0</v>
      </c>
      <c r="P114" s="1384"/>
      <c r="Q114" s="1384"/>
      <c r="R114" s="1385"/>
      <c r="S114" s="1410"/>
      <c r="T114" s="1411"/>
      <c r="U114" s="1411"/>
      <c r="V114" s="1412"/>
    </row>
    <row r="115" spans="2:22" ht="18" customHeight="1" x14ac:dyDescent="0.15">
      <c r="B115" s="1362"/>
      <c r="C115" s="1419"/>
      <c r="D115" s="1419"/>
      <c r="E115" s="1419"/>
      <c r="F115" s="1363"/>
      <c r="G115" s="1391"/>
      <c r="H115" s="1392"/>
      <c r="I115" s="1392"/>
      <c r="J115" s="1394"/>
      <c r="K115" s="1397"/>
      <c r="L115" s="1398"/>
      <c r="M115" s="1398"/>
      <c r="N115" s="1400"/>
      <c r="O115" s="1386"/>
      <c r="P115" s="1387"/>
      <c r="Q115" s="1387"/>
      <c r="R115" s="1388"/>
      <c r="S115" s="1413"/>
      <c r="T115" s="1414"/>
      <c r="U115" s="1414"/>
      <c r="V115" s="1415"/>
    </row>
    <row r="117" spans="2:22" ht="18" customHeight="1" x14ac:dyDescent="0.15">
      <c r="B117" s="30" t="s">
        <v>509</v>
      </c>
    </row>
    <row r="118" spans="2:22" ht="18" customHeight="1" x14ac:dyDescent="0.15">
      <c r="C118" s="30" t="s">
        <v>524</v>
      </c>
    </row>
    <row r="119" spans="2:22" ht="18" customHeight="1" x14ac:dyDescent="0.15">
      <c r="B119" s="58" t="s">
        <v>525</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H31"/>
  <sheetViews>
    <sheetView showGridLines="0" view="pageBreakPreview" zoomScaleNormal="55" zoomScaleSheetLayoutView="100" workbookViewId="0">
      <selection activeCell="H15" sqref="H15"/>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271</v>
      </c>
    </row>
    <row r="2" spans="2:8" ht="22.5" x14ac:dyDescent="0.15">
      <c r="B2" s="220" t="s">
        <v>272</v>
      </c>
      <c r="C2" s="221"/>
      <c r="D2" s="221"/>
      <c r="E2" s="221"/>
      <c r="F2" s="221"/>
      <c r="G2" s="221"/>
      <c r="H2" s="222" t="s">
        <v>273</v>
      </c>
    </row>
    <row r="3" spans="2:8" s="6" customFormat="1" ht="24" customHeight="1" x14ac:dyDescent="0.15">
      <c r="B3" s="810" t="str">
        <f>'様式第1-1号'!C18</f>
        <v>■</v>
      </c>
      <c r="C3" s="6" t="s">
        <v>274</v>
      </c>
      <c r="D3" s="811" t="str">
        <f>'様式第1-1号'!C19</f>
        <v>□</v>
      </c>
      <c r="E3" s="6" t="s">
        <v>275</v>
      </c>
      <c r="F3" s="811" t="str">
        <f>'様式第1-1号'!C20</f>
        <v>□</v>
      </c>
      <c r="G3" s="6" t="s">
        <v>276</v>
      </c>
      <c r="H3" s="812" t="str">
        <f>'はじめに（PC）'!D4&amp;""</f>
        <v/>
      </c>
    </row>
    <row r="4" spans="2:8" s="227" customFormat="1" ht="14.25" customHeight="1" x14ac:dyDescent="0.15">
      <c r="B4" s="223"/>
      <c r="C4" s="224"/>
      <c r="D4" s="225"/>
      <c r="E4" s="224"/>
      <c r="F4" s="225"/>
      <c r="G4" s="224"/>
      <c r="H4" s="226"/>
    </row>
    <row r="5" spans="2:8" x14ac:dyDescent="0.15">
      <c r="B5" s="228"/>
      <c r="C5" s="229"/>
      <c r="D5" s="230"/>
      <c r="E5" s="230"/>
      <c r="F5" s="230"/>
      <c r="G5" s="230"/>
      <c r="H5" s="231"/>
    </row>
    <row r="6" spans="2:8" x14ac:dyDescent="0.15">
      <c r="B6" s="228"/>
      <c r="C6" s="232"/>
      <c r="D6" s="68"/>
      <c r="E6" s="68"/>
      <c r="F6" s="68"/>
      <c r="G6" s="68"/>
      <c r="H6" s="228"/>
    </row>
    <row r="7" spans="2:8" x14ac:dyDescent="0.15">
      <c r="B7" s="228"/>
      <c r="C7" s="232"/>
      <c r="D7" s="68"/>
      <c r="E7" s="68"/>
      <c r="F7" s="68"/>
      <c r="G7" s="68"/>
      <c r="H7" s="228"/>
    </row>
    <row r="8" spans="2:8" x14ac:dyDescent="0.15">
      <c r="B8" s="228"/>
      <c r="C8" s="232"/>
      <c r="D8" s="68"/>
      <c r="E8" s="68"/>
      <c r="F8" s="68"/>
      <c r="G8" s="68"/>
      <c r="H8" s="228"/>
    </row>
    <row r="9" spans="2:8" x14ac:dyDescent="0.15">
      <c r="B9" s="228"/>
      <c r="C9" s="232"/>
      <c r="D9" s="68"/>
      <c r="E9" s="68"/>
      <c r="F9" s="68"/>
      <c r="G9" s="68"/>
      <c r="H9" s="228"/>
    </row>
    <row r="10" spans="2:8" x14ac:dyDescent="0.15">
      <c r="B10" s="228"/>
      <c r="C10" s="232"/>
      <c r="D10" s="68"/>
      <c r="E10" s="68"/>
      <c r="F10" s="68"/>
      <c r="G10" s="68"/>
      <c r="H10" s="228"/>
    </row>
    <row r="11" spans="2:8" x14ac:dyDescent="0.15">
      <c r="B11" s="228"/>
      <c r="C11" s="232"/>
      <c r="D11" s="68"/>
      <c r="E11" s="68"/>
      <c r="F11" s="68"/>
      <c r="G11" s="68"/>
      <c r="H11" s="228"/>
    </row>
    <row r="12" spans="2:8" x14ac:dyDescent="0.15">
      <c r="B12" s="228"/>
      <c r="C12" s="232"/>
      <c r="D12" s="68"/>
      <c r="E12" s="68"/>
      <c r="F12" s="68"/>
      <c r="G12" s="68"/>
      <c r="H12" s="228"/>
    </row>
    <row r="13" spans="2:8" x14ac:dyDescent="0.15">
      <c r="B13" s="228"/>
      <c r="C13" s="232"/>
      <c r="D13" s="68"/>
      <c r="E13" s="68"/>
      <c r="F13" s="68"/>
      <c r="G13" s="68"/>
      <c r="H13" s="228"/>
    </row>
    <row r="14" spans="2:8" x14ac:dyDescent="0.15">
      <c r="B14" s="228"/>
      <c r="C14" s="232"/>
      <c r="D14" s="68"/>
      <c r="E14" s="68"/>
      <c r="F14" s="68"/>
      <c r="G14" s="68"/>
      <c r="H14" s="228"/>
    </row>
    <row r="15" spans="2:8" x14ac:dyDescent="0.15">
      <c r="B15" s="228"/>
      <c r="C15" s="232"/>
      <c r="D15" s="68"/>
      <c r="E15" s="68"/>
      <c r="F15" s="68"/>
      <c r="G15" s="68"/>
      <c r="H15" s="228"/>
    </row>
    <row r="16" spans="2:8" x14ac:dyDescent="0.15">
      <c r="B16" s="228"/>
      <c r="C16" s="232"/>
      <c r="D16" s="68"/>
      <c r="E16" s="68"/>
      <c r="F16" s="68"/>
      <c r="G16" s="68"/>
      <c r="H16" s="228"/>
    </row>
    <row r="17" spans="2:8" x14ac:dyDescent="0.15">
      <c r="B17" s="228"/>
      <c r="C17" s="232"/>
      <c r="D17" s="68"/>
      <c r="E17" s="68"/>
      <c r="F17" s="68"/>
      <c r="G17" s="68"/>
      <c r="H17" s="228"/>
    </row>
    <row r="18" spans="2:8" x14ac:dyDescent="0.15">
      <c r="B18" s="228"/>
      <c r="C18" s="232"/>
      <c r="D18" s="68"/>
      <c r="E18" s="68"/>
      <c r="F18" s="68"/>
      <c r="G18" s="68"/>
      <c r="H18" s="228"/>
    </row>
    <row r="19" spans="2:8" x14ac:dyDescent="0.15">
      <c r="B19" s="228"/>
      <c r="C19" s="232"/>
      <c r="D19" s="68"/>
      <c r="E19" s="68"/>
      <c r="F19" s="68"/>
      <c r="G19" s="68"/>
      <c r="H19" s="228"/>
    </row>
    <row r="20" spans="2:8" x14ac:dyDescent="0.15">
      <c r="B20" s="228"/>
      <c r="C20" s="232"/>
      <c r="D20" s="68"/>
      <c r="E20" s="68"/>
      <c r="F20" s="68"/>
      <c r="G20" s="68"/>
      <c r="H20" s="228"/>
    </row>
    <row r="21" spans="2:8" x14ac:dyDescent="0.15">
      <c r="B21" s="228"/>
      <c r="C21" s="232"/>
      <c r="D21" s="68"/>
      <c r="E21" s="68"/>
      <c r="F21" s="68"/>
      <c r="G21" s="68"/>
      <c r="H21" s="228"/>
    </row>
    <row r="22" spans="2:8" x14ac:dyDescent="0.15">
      <c r="B22" s="228"/>
      <c r="C22" s="232"/>
      <c r="D22" s="68"/>
      <c r="E22" s="68"/>
      <c r="F22" s="68"/>
      <c r="G22" s="68"/>
      <c r="H22" s="228"/>
    </row>
    <row r="23" spans="2:8" x14ac:dyDescent="0.15">
      <c r="B23" s="228"/>
      <c r="C23" s="232"/>
      <c r="D23" s="68"/>
      <c r="E23" s="68"/>
      <c r="F23" s="68"/>
      <c r="G23" s="68"/>
      <c r="H23" s="228"/>
    </row>
    <row r="24" spans="2:8" x14ac:dyDescent="0.15">
      <c r="B24" s="228"/>
      <c r="C24" s="232"/>
      <c r="D24" s="68"/>
      <c r="E24" s="68"/>
      <c r="F24" s="68"/>
      <c r="G24" s="68"/>
      <c r="H24" s="228"/>
    </row>
    <row r="25" spans="2:8" x14ac:dyDescent="0.15">
      <c r="B25" s="228"/>
      <c r="C25" s="232"/>
      <c r="D25" s="68"/>
      <c r="E25" s="68"/>
      <c r="F25" s="68"/>
      <c r="G25" s="68"/>
      <c r="H25" s="228"/>
    </row>
    <row r="26" spans="2:8" x14ac:dyDescent="0.15">
      <c r="B26" s="228"/>
      <c r="C26" s="232"/>
      <c r="D26" s="68"/>
      <c r="E26" s="68"/>
      <c r="F26" s="68"/>
      <c r="G26" s="68"/>
      <c r="H26" s="228"/>
    </row>
    <row r="27" spans="2:8" x14ac:dyDescent="0.15">
      <c r="B27" s="228"/>
      <c r="C27" s="232"/>
      <c r="D27" s="68"/>
      <c r="E27" s="68"/>
      <c r="F27" s="68"/>
      <c r="G27" s="68"/>
      <c r="H27" s="228"/>
    </row>
    <row r="28" spans="2:8" x14ac:dyDescent="0.15">
      <c r="B28" s="228"/>
      <c r="C28" s="232"/>
      <c r="D28" s="68"/>
      <c r="E28" s="68"/>
      <c r="F28" s="68"/>
      <c r="G28" s="68"/>
      <c r="H28" s="228"/>
    </row>
    <row r="29" spans="2:8" x14ac:dyDescent="0.15">
      <c r="B29" s="228"/>
      <c r="C29" s="232"/>
      <c r="D29" s="68"/>
      <c r="E29" s="68"/>
      <c r="F29" s="68"/>
      <c r="G29" s="68"/>
      <c r="H29" s="228"/>
    </row>
    <row r="30" spans="2:8" x14ac:dyDescent="0.15">
      <c r="B30" s="228"/>
      <c r="C30" s="232"/>
      <c r="D30" s="68"/>
      <c r="E30" s="68"/>
      <c r="F30" s="68"/>
      <c r="G30" s="68"/>
      <c r="H30" s="228"/>
    </row>
    <row r="31" spans="2:8" x14ac:dyDescent="0.15">
      <c r="B31" s="228"/>
      <c r="C31" s="233"/>
      <c r="D31" s="86"/>
      <c r="E31" s="86"/>
      <c r="F31" s="86"/>
      <c r="G31" s="86"/>
      <c r="H31" s="234"/>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334" customWidth="1"/>
    <col min="2" max="2" width="4.125" style="334" customWidth="1"/>
    <col min="3" max="3" width="26.875" style="334" customWidth="1"/>
    <col min="4" max="4" width="14" style="334" customWidth="1"/>
    <col min="5" max="5" width="7.375" style="334" customWidth="1"/>
    <col min="6" max="6" width="4.875" style="334" customWidth="1"/>
    <col min="7" max="7" width="29.5" style="334" customWidth="1"/>
    <col min="8" max="8" width="14" style="334" customWidth="1"/>
    <col min="9" max="9" width="7.375" style="334" customWidth="1"/>
    <col min="10" max="10" width="31.375" style="334" customWidth="1"/>
    <col min="11" max="11" width="3.125" style="334" customWidth="1"/>
    <col min="12" max="249" width="9" style="334" customWidth="1"/>
    <col min="250" max="250" width="2.25" style="334" customWidth="1"/>
    <col min="251" max="251" width="4.875" style="334" customWidth="1"/>
    <col min="252" max="252" width="25.875" style="334" customWidth="1"/>
    <col min="253" max="253" width="4.875" style="334" customWidth="1"/>
    <col min="254" max="254" width="25.875" style="334" customWidth="1"/>
    <col min="255" max="255" width="4.875" style="334" customWidth="1"/>
    <col min="256" max="256" width="25.875" style="334" customWidth="1"/>
    <col min="257" max="16384" width="4.875" style="334"/>
  </cols>
  <sheetData>
    <row r="1" spans="2:10" x14ac:dyDescent="0.15">
      <c r="B1" s="334" t="s">
        <v>521</v>
      </c>
    </row>
    <row r="2" spans="2:10" ht="22.5" x14ac:dyDescent="0.15">
      <c r="B2" s="348" t="s">
        <v>513</v>
      </c>
      <c r="C2" s="346"/>
      <c r="D2" s="346"/>
      <c r="E2" s="346"/>
      <c r="F2" s="346"/>
      <c r="G2" s="346"/>
      <c r="H2" s="346"/>
      <c r="I2" s="346"/>
      <c r="J2" s="346" t="s">
        <v>504</v>
      </c>
    </row>
    <row r="3" spans="2:10" s="347" customFormat="1" ht="24" customHeight="1" x14ac:dyDescent="0.15">
      <c r="D3" s="350"/>
      <c r="H3" s="350"/>
      <c r="J3" s="813" t="str">
        <f>'はじめに（PC）'!D4&amp;""</f>
        <v/>
      </c>
    </row>
    <row r="4" spans="2:10" s="343" customFormat="1" ht="14.25" customHeight="1" x14ac:dyDescent="0.15">
      <c r="B4" s="345"/>
      <c r="C4" s="345"/>
      <c r="D4" s="349"/>
      <c r="E4" s="345"/>
      <c r="F4" s="346"/>
      <c r="G4" s="345"/>
      <c r="H4" s="349"/>
      <c r="I4" s="345"/>
      <c r="J4" s="344"/>
    </row>
    <row r="5" spans="2:10" x14ac:dyDescent="0.15">
      <c r="B5" s="338"/>
      <c r="C5" s="342"/>
      <c r="D5" s="341"/>
      <c r="E5" s="341"/>
      <c r="F5" s="341"/>
      <c r="G5" s="341"/>
      <c r="H5" s="341"/>
      <c r="I5" s="341"/>
      <c r="J5" s="340"/>
    </row>
    <row r="6" spans="2:10" x14ac:dyDescent="0.15">
      <c r="B6" s="338"/>
      <c r="C6" s="339"/>
      <c r="J6" s="338"/>
    </row>
    <row r="7" spans="2:10" x14ac:dyDescent="0.15">
      <c r="B7" s="338"/>
      <c r="C7" s="339"/>
      <c r="J7" s="338"/>
    </row>
    <row r="8" spans="2:10" x14ac:dyDescent="0.15">
      <c r="B8" s="338"/>
      <c r="C8" s="339"/>
      <c r="J8" s="338"/>
    </row>
    <row r="9" spans="2:10" x14ac:dyDescent="0.15">
      <c r="B9" s="338"/>
      <c r="C9" s="339"/>
      <c r="J9" s="338"/>
    </row>
    <row r="10" spans="2:10" x14ac:dyDescent="0.15">
      <c r="B10" s="338"/>
      <c r="C10" s="339"/>
      <c r="J10" s="338"/>
    </row>
    <row r="11" spans="2:10" x14ac:dyDescent="0.15">
      <c r="B11" s="338"/>
      <c r="C11" s="339"/>
      <c r="J11" s="338"/>
    </row>
    <row r="12" spans="2:10" x14ac:dyDescent="0.15">
      <c r="B12" s="338"/>
      <c r="C12" s="339"/>
      <c r="J12" s="338"/>
    </row>
    <row r="13" spans="2:10" x14ac:dyDescent="0.15">
      <c r="B13" s="338"/>
      <c r="C13" s="339"/>
      <c r="J13" s="338"/>
    </row>
    <row r="14" spans="2:10" x14ac:dyDescent="0.15">
      <c r="B14" s="338"/>
      <c r="C14" s="339"/>
      <c r="J14" s="338"/>
    </row>
    <row r="15" spans="2:10" x14ac:dyDescent="0.15">
      <c r="B15" s="338"/>
      <c r="C15" s="339"/>
      <c r="J15" s="338"/>
    </row>
    <row r="16" spans="2:10" x14ac:dyDescent="0.15">
      <c r="B16" s="338"/>
      <c r="C16" s="339"/>
      <c r="J16" s="338"/>
    </row>
    <row r="17" spans="2:10" x14ac:dyDescent="0.15">
      <c r="B17" s="338"/>
      <c r="C17" s="339"/>
      <c r="J17" s="338"/>
    </row>
    <row r="18" spans="2:10" x14ac:dyDescent="0.15">
      <c r="B18" s="338"/>
      <c r="C18" s="339"/>
      <c r="J18" s="338"/>
    </row>
    <row r="19" spans="2:10" x14ac:dyDescent="0.15">
      <c r="B19" s="338"/>
      <c r="C19" s="339"/>
      <c r="J19" s="338"/>
    </row>
    <row r="20" spans="2:10" x14ac:dyDescent="0.15">
      <c r="B20" s="338"/>
      <c r="C20" s="339"/>
      <c r="J20" s="338"/>
    </row>
    <row r="21" spans="2:10" x14ac:dyDescent="0.15">
      <c r="B21" s="338"/>
      <c r="C21" s="339"/>
      <c r="J21" s="338"/>
    </row>
    <row r="22" spans="2:10" x14ac:dyDescent="0.15">
      <c r="B22" s="338"/>
      <c r="C22" s="339"/>
      <c r="J22" s="338"/>
    </row>
    <row r="23" spans="2:10" x14ac:dyDescent="0.15">
      <c r="B23" s="338"/>
      <c r="C23" s="339"/>
      <c r="J23" s="338"/>
    </row>
    <row r="24" spans="2:10" x14ac:dyDescent="0.15">
      <c r="B24" s="338"/>
      <c r="C24" s="339"/>
      <c r="J24" s="338"/>
    </row>
    <row r="25" spans="2:10" x14ac:dyDescent="0.15">
      <c r="B25" s="338"/>
      <c r="C25" s="339"/>
      <c r="J25" s="338"/>
    </row>
    <row r="26" spans="2:10" x14ac:dyDescent="0.15">
      <c r="B26" s="338"/>
      <c r="C26" s="339"/>
      <c r="J26" s="338"/>
    </row>
    <row r="27" spans="2:10" x14ac:dyDescent="0.15">
      <c r="B27" s="338"/>
      <c r="C27" s="339"/>
      <c r="J27" s="338"/>
    </row>
    <row r="28" spans="2:10" x14ac:dyDescent="0.15">
      <c r="B28" s="338"/>
      <c r="C28" s="339"/>
      <c r="J28" s="338"/>
    </row>
    <row r="29" spans="2:10" x14ac:dyDescent="0.15">
      <c r="B29" s="338"/>
      <c r="C29" s="339"/>
      <c r="J29" s="338"/>
    </row>
    <row r="30" spans="2:10" x14ac:dyDescent="0.15">
      <c r="B30" s="338"/>
      <c r="C30" s="339"/>
      <c r="J30" s="338"/>
    </row>
    <row r="31" spans="2:10" x14ac:dyDescent="0.15">
      <c r="B31" s="338"/>
      <c r="C31" s="337"/>
      <c r="D31" s="336"/>
      <c r="E31" s="336"/>
      <c r="F31" s="336"/>
      <c r="G31" s="336"/>
      <c r="H31" s="336"/>
      <c r="I31" s="336"/>
      <c r="J31" s="335"/>
    </row>
    <row r="32" spans="2:10" x14ac:dyDescent="0.15">
      <c r="C32" s="334" t="s">
        <v>514</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120</vt:i4>
      </vt:variant>
    </vt:vector>
  </HeadingPairs>
  <TitlesOfParts>
    <vt:vector size="139"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a</vt:lpstr>
      <vt:lpstr>【取組番号早見表】!A.■か□</vt:lpstr>
      <vt:lpstr>【選択肢】!A.■か□</vt:lpstr>
      <vt:lpstr>'はじめに (手書き)'!A.■か□</vt:lpstr>
      <vt:lpstr>'はじめに（PC）'!A.■か□</vt:lpstr>
      <vt:lpstr>構成員一覧!A.■か□</vt:lpstr>
      <vt:lpstr>A.■か□</vt:lpstr>
      <vt:lpstr>【取組番号早見表】!B.○か空白</vt:lpstr>
      <vt:lpstr>【選択肢】!B.○か空白</vt:lpstr>
      <vt:lpstr>'はじめに (手書き)'!B.○か空白</vt:lpstr>
      <vt:lpstr>'はじめに（PC）'!B.○か空白</vt:lpstr>
      <vt:lpstr>構成員一覧!B.○か空白</vt:lpstr>
      <vt:lpstr>'様式第1-2号'!B.○か空白</vt:lpstr>
      <vt:lpstr>B.○か空白</vt:lpstr>
      <vt:lpstr>【取組番号早見表】!Ｃ1.計画欄</vt:lpstr>
      <vt:lpstr>【選択肢】!Ｃ1.計画欄</vt:lpstr>
      <vt:lpstr>'はじめに (手書き)'!Ｃ1.計画欄</vt:lpstr>
      <vt:lpstr>'はじめに（PC）'!Ｃ1.計画欄</vt:lpstr>
      <vt:lpstr>構成員一覧!Ｃ1.計画欄</vt:lpstr>
      <vt:lpstr>Ｃ1.計画欄</vt:lpstr>
      <vt:lpstr>【取組番号早見表】!Ｃ2.実施欄</vt:lpstr>
      <vt:lpstr>【選択肢】!Ｃ2.実施欄</vt:lpstr>
      <vt:lpstr>'はじめに (手書き)'!Ｃ2.実施欄</vt:lpstr>
      <vt:lpstr>'はじめに（PC）'!Ｃ2.実施欄</vt:lpstr>
      <vt:lpstr>構成員一覧!Ｃ2.実施欄</vt:lpstr>
      <vt:lpstr>Ｃ2.実施欄</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D.農村環境保全活動のテーマ</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E.高度な保全活動</vt:lpstr>
      <vt:lpstr>【取組番号早見表】!F.施設</vt:lpstr>
      <vt:lpstr>【選択肢】!F.施設</vt:lpstr>
      <vt:lpstr>'はじめに (手書き)'!F.施設</vt:lpstr>
      <vt:lpstr>'はじめに（PC）'!F.施設</vt:lpstr>
      <vt:lpstr>構成員一覧!F.施設</vt:lpstr>
      <vt:lpstr>F.施設</vt:lpstr>
      <vt:lpstr>【取組番号早見表】!G.単位</vt:lpstr>
      <vt:lpstr>【選択肢】!G.単位</vt:lpstr>
      <vt:lpstr>'はじめに (手書き)'!G.単位</vt:lpstr>
      <vt:lpstr>'はじめに（PC）'!G.単位</vt:lpstr>
      <vt:lpstr>構成員一覧!G.単位</vt:lpstr>
      <vt:lpstr>G.単位</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H1.構成員一覧の分類_農業者</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H2.構成員一覧の分類_農業者以外個人</vt:lpstr>
      <vt:lpstr>H2.構成員一覧の分類_農業者以外団体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H3.構成員一覧の分類_農業者以外団体</vt:lpstr>
      <vt:lpstr>I</vt:lpstr>
      <vt:lpstr>【取組番号早見表】!Ｉ.金銭出納簿の区分</vt:lpstr>
      <vt:lpstr>【選択肢】!Ｉ.金銭出納簿の区分</vt:lpstr>
      <vt:lpstr>'はじめに (手書き)'!Ｉ.金銭出納簿の区分</vt:lpstr>
      <vt:lpstr>'はじめに（PC）'!Ｉ.金銭出納簿の区分</vt:lpstr>
      <vt:lpstr>金銭出納簿!Ｉ.金銭出納簿の区分</vt:lpstr>
      <vt:lpstr>構成員一覧!Ｉ.金銭出納簿の区分</vt:lpstr>
      <vt:lpstr>Ｉ.金銭出納簿の区分</vt:lpstr>
      <vt:lpstr>J</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金銭出納簿!Ｊ.金銭出納簿の収支の分類</vt:lpstr>
      <vt:lpstr>構成員一覧!Ｊ.金銭出納簿の収支の分類</vt:lpstr>
      <vt:lpstr>Ｊ.金銭出納簿の収支の分類</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K.農村環境保全活動</vt:lpstr>
      <vt:lpstr>【取組番号早見表】!L.増進活動</vt:lpstr>
      <vt:lpstr>【選択肢】!L.増進活動</vt:lpstr>
      <vt:lpstr>'はじめに (手書き)'!L.増進活動</vt:lpstr>
      <vt:lpstr>'はじめに（PC）'!L.増進活動</vt:lpstr>
      <vt:lpstr>構成員一覧!L.増進活動</vt:lpstr>
      <vt:lpstr>L.増進活動</vt:lpstr>
      <vt:lpstr>'（別添）位置図'!M.長寿命化</vt:lpstr>
      <vt:lpstr>【取組番号早見表】!M.長寿命化</vt:lpstr>
      <vt:lpstr>【選択肢】!M.長寿命化</vt:lpstr>
      <vt:lpstr>'はじめに (手書き)'!M.長寿命化</vt:lpstr>
      <vt:lpstr>'はじめに（PC）'!M.長寿命化</vt:lpstr>
      <vt:lpstr>構成員一覧!M.長寿命化</vt:lpstr>
      <vt:lpstr>M.長寿命化</vt:lpstr>
      <vt:lpstr>'（別添）位置図'!Print_Area</vt:lpstr>
      <vt:lpstr>'【活動項目番号表】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長寿命化整備計画!Print_Area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康弘</dc:creator>
  <cp:lastModifiedBy>秋山 康弘</cp:lastModifiedBy>
  <cp:lastPrinted>2022-06-02T06:22:58Z</cp:lastPrinted>
  <dcterms:created xsi:type="dcterms:W3CDTF">2022-06-02T06:28:53Z</dcterms:created>
  <dcterms:modified xsi:type="dcterms:W3CDTF">2024-02-07T10:50:32Z</dcterms:modified>
</cp:coreProperties>
</file>